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555" windowHeight="11070"/>
  </bookViews>
  <sheets>
    <sheet name="Приложение 5.5." sheetId="1" r:id="rId1"/>
  </sheets>
  <definedNames>
    <definedName name="_xlnm.Print_Area" localSheetId="0">'Приложение 5.5.'!$A$1:$S$41</definedName>
  </definedNames>
  <calcPr calcId="125725" iterateDelta="1E-4"/>
</workbook>
</file>

<file path=xl/calcChain.xml><?xml version="1.0" encoding="utf-8"?>
<calcChain xmlns="http://schemas.openxmlformats.org/spreadsheetml/2006/main">
  <c r="O39" i="1"/>
  <c r="J39"/>
  <c r="S36" l="1"/>
  <c r="S37"/>
  <c r="S38"/>
  <c r="Q39"/>
  <c r="N36"/>
  <c r="N37"/>
  <c r="N38"/>
  <c r="N39"/>
  <c r="L39"/>
  <c r="I36"/>
  <c r="I37"/>
  <c r="I38"/>
  <c r="C40" l="1"/>
  <c r="D40"/>
  <c r="O40"/>
  <c r="J40"/>
  <c r="S39"/>
  <c r="R39"/>
  <c r="P39"/>
  <c r="M39"/>
  <c r="K39"/>
  <c r="H39"/>
  <c r="I39" s="1"/>
  <c r="F39"/>
  <c r="G39" s="1"/>
  <c r="E40"/>
  <c r="S7"/>
  <c r="S10"/>
  <c r="S11"/>
  <c r="S12"/>
  <c r="S14"/>
  <c r="S16"/>
  <c r="S17"/>
  <c r="S18"/>
  <c r="S19"/>
  <c r="S20"/>
  <c r="S21"/>
  <c r="S22"/>
  <c r="S23"/>
  <c r="S24"/>
  <c r="S25"/>
  <c r="S26"/>
  <c r="S28"/>
  <c r="S29"/>
  <c r="S30"/>
  <c r="S31"/>
  <c r="S32"/>
  <c r="S33"/>
  <c r="S34"/>
  <c r="S35"/>
  <c r="S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6"/>
  <c r="N7"/>
  <c r="N10"/>
  <c r="N11"/>
  <c r="N12"/>
  <c r="N14"/>
  <c r="N16"/>
  <c r="N17"/>
  <c r="N18"/>
  <c r="N19"/>
  <c r="N20"/>
  <c r="N21"/>
  <c r="N22"/>
  <c r="N23"/>
  <c r="N24"/>
  <c r="N25"/>
  <c r="N26"/>
  <c r="N28"/>
  <c r="N29"/>
  <c r="N30"/>
  <c r="N31"/>
  <c r="N32"/>
  <c r="N33"/>
  <c r="N34"/>
  <c r="N35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6"/>
  <c r="I7"/>
  <c r="I10"/>
  <c r="I11"/>
  <c r="I12"/>
  <c r="I14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I35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6"/>
  <c r="K40" l="1"/>
  <c r="F40"/>
  <c r="I40"/>
  <c r="S40"/>
  <c r="H40"/>
  <c r="R40"/>
  <c r="Q40"/>
  <c r="P40"/>
  <c r="L40"/>
  <c r="N40"/>
  <c r="M40"/>
  <c r="G40"/>
</calcChain>
</file>

<file path=xl/sharedStrings.xml><?xml version="1.0" encoding="utf-8"?>
<sst xmlns="http://schemas.openxmlformats.org/spreadsheetml/2006/main" count="61" uniqueCount="47">
  <si>
    <t>Наименование муниципальной программы</t>
  </si>
  <si>
    <t>План на 2024 год</t>
  </si>
  <si>
    <t>«Переселение граждан из аварийного жилищного фонда Уссурийского городского округа» на 2019-2025 годы</t>
  </si>
  <si>
    <t>«Развитие физической культуры и массового спорта в Уссурийском городском округе» на 2021 - 2025 годы</t>
  </si>
  <si>
    <t>«Организация и осуществление мероприятий по работе с молодежью в Уссурийском городском округе» на 2021-2025 годы</t>
  </si>
  <si>
    <t>Итого</t>
  </si>
  <si>
    <t>№ п/п</t>
  </si>
  <si>
    <t xml:space="preserve">«Проведение капитального ремонта общего имущества многоквартирных домов в Уссурийском городском округе и муниципальных жилых помещений, свободных от регистрации, и проведение мероприятий связанных с организацией платы за наем» 2018-2024 годы </t>
  </si>
  <si>
    <t xml:space="preserve">«Обеспечение жильем молодых семей Уссурийского городского округа» на 2021-2025 годы </t>
  </si>
  <si>
    <t>«Энергосбережение и повышение энергетической эффективности Уссурийского городского округа» на 2015-2024 годы</t>
  </si>
  <si>
    <t>«Чистая вода в Уссурийском городском округе» на 2018-2024 годы</t>
  </si>
  <si>
    <t xml:space="preserve">«Формирование современной городской среды на территории Уссурийского городского округа» на 2018-2027 годы </t>
  </si>
  <si>
    <t>«Управление муниципальными финансами Уссурийского городского округа» на 2016 - 2030 годы</t>
  </si>
  <si>
    <t>«Противодействие коррупции на территории Уссурийского городского округа» на 2022-2026 годы</t>
  </si>
  <si>
    <t>План на 2025 год</t>
  </si>
  <si>
    <t>«Развитие системы образования Уссурийского городского округа»на 2022 - 2027 годы</t>
  </si>
  <si>
    <t>«Уссурийские дороги» на 2023 - 2026 годы</t>
  </si>
  <si>
    <t>«Благоустройство территории Уссурийского городского округа» на 2017 - 2025 годы</t>
  </si>
  <si>
    <t>«Охрана окружающей среды Уссурийского городского округа» на 2023 - 2027 годы</t>
  </si>
  <si>
    <t xml:space="preserve">«Развитие сетей уличного освещения в Уссурийском городском округе» на 2018-2025 годы </t>
  </si>
  <si>
    <t>«Развитие культуры и искусства Уссурийского городского округа» на 2023-2027 годы</t>
  </si>
  <si>
    <t>«Содействие развитию малого и среднего  предпринимательства на территории Уссурийского городского округа» на 2018-2025 годы</t>
  </si>
  <si>
    <t>«Управление муниципальным имуществом, находящимся в собственности Уссурийского городского округа» на 2018-2025 годы</t>
  </si>
  <si>
    <t>«Развитие муниципальной службы в администрации Уссурийского городского округа» на 2023-2027 годы</t>
  </si>
  <si>
    <t>«Комплексные меры по профилактике правонарушений на территории Уссурийского городского округа»  на 2018-2025 годы</t>
  </si>
  <si>
    <t>«Поддержка социально ориентированных некоммерческих организаций на территории Уссурийского городского округа» на 2023 - 2027 годы</t>
  </si>
  <si>
    <t>«Обеспечение первичных мер пожарной безопасности в границах сельских населенных пунктов  Уссурийского городского округа» на период 2023 – 2025 годы</t>
  </si>
  <si>
    <t>«Энергоэффективность, развитие газоснабжения в Уссурийском городском округе»  на 2023 и 2027 годы</t>
  </si>
  <si>
    <t>«Развитие туризма на территории Уссурийского городского округа» на 2023-2025 годы</t>
  </si>
  <si>
    <t>«Развитие информационно - коммуникационных технологий администрации Уссурийского городского округа» на 2018-2030 годы</t>
  </si>
  <si>
    <t>руб.</t>
  </si>
  <si>
    <t>%</t>
  </si>
  <si>
    <t>Непрограммные расходы</t>
  </si>
  <si>
    <t>Фактическое исполнение 2022 года</t>
  </si>
  <si>
    <t>Ожидаемое исполнение 2023 года</t>
  </si>
  <si>
    <t>ОТКЛОНЕНИЯ ОТ ИСПОЛНЕНИЯ 2022 г.</t>
  </si>
  <si>
    <t>ОТКЛОНЕНИЯ ОТ ОЖИДАЕМОГО ИСПОЛНЕНИЯ 2023 г.</t>
  </si>
  <si>
    <t>План на 2026 год</t>
  </si>
  <si>
    <t>«Развитие градостроительной деятельности и деятельности в области земельных отношений в Уссурийском городском округе» на 2023 - 2027 годы</t>
  </si>
  <si>
    <t>«Стимулирование развития жилищного строительства на территории Уссурийского городского округа» на 2014 - 2023 годы</t>
  </si>
  <si>
    <t>«Развитие сферы ритуальных услуг и похоронного дела на территории Уссурийского городского округа» на 2016-2025 годы</t>
  </si>
  <si>
    <t>«Доступная среда на территории Уссурийского городского округа» на 2021-2026 годы</t>
  </si>
  <si>
    <t>«Развитие  информационного общества в Уссурийском городском округе» на 2021-2027 годы</t>
  </si>
  <si>
    <t>«Развитие  системы газоснабжения  Уссурийского городского округа» на 2018- 2023 годы"</t>
  </si>
  <si>
    <t>«Обеспечение инженерной инфраструктурой и качественными услугами жилищно-коммунального хозяйства населения Уссурийского городского округа» на 2023 и 2025 годы</t>
  </si>
  <si>
    <t>«Комплексное развитие сельских территорий Уссурийского городского округа» на 2020-2025 годы</t>
  </si>
  <si>
    <t>Сведения о расходах бюджета по муниципальным программам на очередной 2024 год и плановый период 2025 и 2026 годов в сравнении с ожидаемым исполнением за текущий 2023 год и отчетом за отчетный 2022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</si>
</sst>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>
      <alignment vertical="top" wrapText="1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0" fontId="4" fillId="0" borderId="3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6" fillId="0" borderId="0" xfId="0" applyFont="1"/>
    <xf numFmtId="43" fontId="2" fillId="0" borderId="0" xfId="2" applyFont="1" applyAlignment="1">
      <alignment horizontal="right"/>
    </xf>
    <xf numFmtId="43" fontId="8" fillId="0" borderId="0" xfId="2" applyFont="1"/>
    <xf numFmtId="4" fontId="8" fillId="0" borderId="0" xfId="0" applyNumberFormat="1" applyFont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0" fillId="2" borderId="0" xfId="0" applyFill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wrapText="1"/>
    </xf>
    <xf numFmtId="10" fontId="5" fillId="2" borderId="1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topLeftCell="B25" zoomScale="90" zoomScaleNormal="100" zoomScaleSheetLayoutView="90" workbookViewId="0">
      <selection activeCell="C9" sqref="C9"/>
    </sheetView>
  </sheetViews>
  <sheetFormatPr defaultRowHeight="15.75"/>
  <cols>
    <col min="1" max="1" width="3.42578125" style="7" customWidth="1"/>
    <col min="2" max="2" width="31.85546875" style="7" customWidth="1"/>
    <col min="3" max="3" width="22" style="7" customWidth="1"/>
    <col min="4" max="4" width="22.7109375" style="7" customWidth="1"/>
    <col min="5" max="5" width="21.42578125" style="7" customWidth="1"/>
    <col min="6" max="6" width="21.85546875" style="7" customWidth="1"/>
    <col min="7" max="7" width="12.7109375" style="7" customWidth="1"/>
    <col min="8" max="8" width="23.5703125" style="7" customWidth="1"/>
    <col min="9" max="9" width="11.5703125" style="7" customWidth="1"/>
    <col min="10" max="10" width="21.28515625" style="7" customWidth="1"/>
    <col min="11" max="11" width="22.28515625" style="7" customWidth="1"/>
    <col min="12" max="12" width="12.7109375" style="7" customWidth="1"/>
    <col min="13" max="13" width="23.28515625" style="7" customWidth="1"/>
    <col min="14" max="14" width="12.7109375" style="7" customWidth="1"/>
    <col min="15" max="15" width="23.140625" style="7" customWidth="1"/>
    <col min="16" max="16" width="21.85546875" style="7" customWidth="1"/>
    <col min="17" max="17" width="12.7109375" style="7" customWidth="1"/>
    <col min="18" max="18" width="22.5703125" style="7" customWidth="1"/>
    <col min="19" max="19" width="12.7109375" style="7" customWidth="1"/>
  </cols>
  <sheetData>
    <row r="1" spans="1:19" ht="33.75" customHeight="1">
      <c r="B1" s="32" t="s">
        <v>46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2.2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4" spans="1:19" ht="47.25" customHeight="1">
      <c r="A4" s="33" t="s">
        <v>6</v>
      </c>
      <c r="B4" s="33" t="s">
        <v>0</v>
      </c>
      <c r="C4" s="33" t="s">
        <v>33</v>
      </c>
      <c r="D4" s="33" t="s">
        <v>34</v>
      </c>
      <c r="E4" s="33" t="s">
        <v>1</v>
      </c>
      <c r="F4" s="35" t="s">
        <v>35</v>
      </c>
      <c r="G4" s="36"/>
      <c r="H4" s="35" t="s">
        <v>36</v>
      </c>
      <c r="I4" s="36"/>
      <c r="J4" s="1" t="s">
        <v>14</v>
      </c>
      <c r="K4" s="35" t="s">
        <v>35</v>
      </c>
      <c r="L4" s="36"/>
      <c r="M4" s="35" t="s">
        <v>36</v>
      </c>
      <c r="N4" s="36"/>
      <c r="O4" s="1" t="s">
        <v>37</v>
      </c>
      <c r="P4" s="35" t="s">
        <v>35</v>
      </c>
      <c r="Q4" s="36"/>
      <c r="R4" s="35" t="s">
        <v>36</v>
      </c>
      <c r="S4" s="36"/>
    </row>
    <row r="5" spans="1:19">
      <c r="A5" s="34"/>
      <c r="B5" s="34"/>
      <c r="C5" s="34"/>
      <c r="D5" s="34"/>
      <c r="E5" s="34"/>
      <c r="F5" s="9" t="s">
        <v>30</v>
      </c>
      <c r="G5" s="9" t="s">
        <v>31</v>
      </c>
      <c r="H5" s="9" t="s">
        <v>30</v>
      </c>
      <c r="I5" s="9" t="s">
        <v>31</v>
      </c>
      <c r="J5" s="1"/>
      <c r="K5" s="9" t="s">
        <v>30</v>
      </c>
      <c r="L5" s="9" t="s">
        <v>31</v>
      </c>
      <c r="M5" s="9" t="s">
        <v>30</v>
      </c>
      <c r="N5" s="9" t="s">
        <v>31</v>
      </c>
      <c r="O5" s="1"/>
      <c r="P5" s="9" t="s">
        <v>30</v>
      </c>
      <c r="Q5" s="9" t="s">
        <v>31</v>
      </c>
      <c r="R5" s="9" t="s">
        <v>30</v>
      </c>
      <c r="S5" s="9" t="s">
        <v>31</v>
      </c>
    </row>
    <row r="6" spans="1:19" ht="63">
      <c r="A6" s="2">
        <v>1</v>
      </c>
      <c r="B6" s="21" t="s">
        <v>15</v>
      </c>
      <c r="C6" s="4">
        <v>3613305063.27</v>
      </c>
      <c r="D6" s="4">
        <v>4147098958.77</v>
      </c>
      <c r="E6" s="4">
        <v>4807543939.96</v>
      </c>
      <c r="F6" s="10">
        <f>E6-C6</f>
        <v>1194238876.6900001</v>
      </c>
      <c r="G6" s="11">
        <f>E6/C6</f>
        <v>1.330511500075011</v>
      </c>
      <c r="H6" s="10">
        <f>E6-D6</f>
        <v>660444981.19000006</v>
      </c>
      <c r="I6" s="11">
        <f>E6/D6</f>
        <v>1.1592546953318623</v>
      </c>
      <c r="J6" s="4">
        <v>4789901950.7399998</v>
      </c>
      <c r="K6" s="10">
        <f>J6-C6</f>
        <v>1176596887.4699998</v>
      </c>
      <c r="L6" s="11">
        <f>J6/C6</f>
        <v>1.3256289925338307</v>
      </c>
      <c r="M6" s="10">
        <f>J6-D6</f>
        <v>642802991.96999979</v>
      </c>
      <c r="N6" s="11">
        <f>J6/D6</f>
        <v>1.1550006398112695</v>
      </c>
      <c r="O6" s="4">
        <v>4989131701.6700001</v>
      </c>
      <c r="P6" s="10">
        <f>O6-C6</f>
        <v>1375826638.4000001</v>
      </c>
      <c r="Q6" s="11">
        <f>O6/C6</f>
        <v>1.3807668088658123</v>
      </c>
      <c r="R6" s="10">
        <f>O6-D6</f>
        <v>842032742.9000001</v>
      </c>
      <c r="S6" s="11">
        <f>O6/D6</f>
        <v>1.2030413914091265</v>
      </c>
    </row>
    <row r="7" spans="1:19" ht="31.5">
      <c r="A7" s="5">
        <v>2</v>
      </c>
      <c r="B7" s="3" t="s">
        <v>16</v>
      </c>
      <c r="C7" s="4">
        <v>722347575.49000001</v>
      </c>
      <c r="D7" s="4">
        <v>638065298.62</v>
      </c>
      <c r="E7" s="4">
        <v>285730984.66000003</v>
      </c>
      <c r="F7" s="10">
        <f t="shared" ref="F7:F40" si="0">E7-C7</f>
        <v>-436616590.82999998</v>
      </c>
      <c r="G7" s="11">
        <f t="shared" ref="G7:G40" si="1">E7/C7</f>
        <v>0.39555886162721066</v>
      </c>
      <c r="H7" s="10">
        <f t="shared" ref="H7:H40" si="2">E7-D7</f>
        <v>-352334313.95999998</v>
      </c>
      <c r="I7" s="11">
        <f t="shared" ref="I7:I40" si="3">E7/D7</f>
        <v>0.44780837522111855</v>
      </c>
      <c r="J7" s="4">
        <v>112000000</v>
      </c>
      <c r="K7" s="10">
        <f t="shared" ref="K7:K38" si="4">J7-C7</f>
        <v>-610347575.49000001</v>
      </c>
      <c r="L7" s="11">
        <f t="shared" ref="L7:L40" si="5">J7/C7</f>
        <v>0.15505001165681978</v>
      </c>
      <c r="M7" s="10">
        <f t="shared" ref="M7:M40" si="6">J7-D7</f>
        <v>-526065298.62</v>
      </c>
      <c r="N7" s="11">
        <f t="shared" ref="N7:N40" si="7">J7/D7</f>
        <v>0.17553062396941546</v>
      </c>
      <c r="O7" s="4">
        <v>162000000</v>
      </c>
      <c r="P7" s="10">
        <f t="shared" ref="P7:P40" si="8">O7-C7</f>
        <v>-560347575.49000001</v>
      </c>
      <c r="Q7" s="11">
        <f t="shared" ref="Q7:Q40" si="9">O7/C7</f>
        <v>0.22426876686075717</v>
      </c>
      <c r="R7" s="10">
        <f t="shared" ref="R7:R40" si="10">O7-D7</f>
        <v>-476065298.62</v>
      </c>
      <c r="S7" s="11">
        <f t="shared" ref="S7:S40" si="11">O7/D7</f>
        <v>0.25389250967004734</v>
      </c>
    </row>
    <row r="8" spans="1:19" ht="63">
      <c r="A8" s="5">
        <v>3</v>
      </c>
      <c r="B8" s="3" t="s">
        <v>43</v>
      </c>
      <c r="C8" s="4">
        <v>849263582.14999998</v>
      </c>
      <c r="D8" s="4">
        <v>0</v>
      </c>
      <c r="E8" s="4">
        <v>0</v>
      </c>
      <c r="F8" s="10">
        <f t="shared" si="0"/>
        <v>-849263582.14999998</v>
      </c>
      <c r="G8" s="11">
        <f t="shared" si="1"/>
        <v>0</v>
      </c>
      <c r="H8" s="10">
        <f t="shared" si="2"/>
        <v>0</v>
      </c>
      <c r="I8" s="11">
        <v>0</v>
      </c>
      <c r="J8" s="4">
        <v>0</v>
      </c>
      <c r="K8" s="10">
        <f t="shared" si="4"/>
        <v>-849263582.14999998</v>
      </c>
      <c r="L8" s="11">
        <f t="shared" si="5"/>
        <v>0</v>
      </c>
      <c r="M8" s="10">
        <f t="shared" si="6"/>
        <v>0</v>
      </c>
      <c r="N8" s="11">
        <v>0</v>
      </c>
      <c r="O8" s="4">
        <v>0</v>
      </c>
      <c r="P8" s="10">
        <f t="shared" si="8"/>
        <v>-849263582.14999998</v>
      </c>
      <c r="Q8" s="11">
        <f t="shared" si="9"/>
        <v>0</v>
      </c>
      <c r="R8" s="10">
        <f t="shared" si="10"/>
        <v>0</v>
      </c>
      <c r="S8" s="11">
        <v>0</v>
      </c>
    </row>
    <row r="9" spans="1:19" ht="78.75">
      <c r="A9" s="5">
        <v>4</v>
      </c>
      <c r="B9" s="3" t="s">
        <v>39</v>
      </c>
      <c r="C9" s="4">
        <v>1049935.77</v>
      </c>
      <c r="D9" s="4">
        <v>0</v>
      </c>
      <c r="E9" s="4">
        <v>0</v>
      </c>
      <c r="F9" s="10">
        <f t="shared" si="0"/>
        <v>-1049935.77</v>
      </c>
      <c r="G9" s="11">
        <f t="shared" si="1"/>
        <v>0</v>
      </c>
      <c r="H9" s="10">
        <f t="shared" si="2"/>
        <v>0</v>
      </c>
      <c r="I9" s="11">
        <v>0</v>
      </c>
      <c r="J9" s="4">
        <v>0</v>
      </c>
      <c r="K9" s="10">
        <f t="shared" si="4"/>
        <v>-1049935.77</v>
      </c>
      <c r="L9" s="11">
        <f t="shared" si="5"/>
        <v>0</v>
      </c>
      <c r="M9" s="10">
        <f t="shared" si="6"/>
        <v>0</v>
      </c>
      <c r="N9" s="11">
        <v>0</v>
      </c>
      <c r="O9" s="4">
        <v>0</v>
      </c>
      <c r="P9" s="10">
        <f t="shared" si="8"/>
        <v>-1049935.77</v>
      </c>
      <c r="Q9" s="11">
        <f t="shared" si="9"/>
        <v>0</v>
      </c>
      <c r="R9" s="10">
        <f t="shared" si="10"/>
        <v>0</v>
      </c>
      <c r="S9" s="11">
        <v>0</v>
      </c>
    </row>
    <row r="10" spans="1:19" ht="47.25">
      <c r="A10" s="5">
        <v>5</v>
      </c>
      <c r="B10" s="3" t="s">
        <v>17</v>
      </c>
      <c r="C10" s="4">
        <v>93628656.239999995</v>
      </c>
      <c r="D10" s="4">
        <v>94255339.680000007</v>
      </c>
      <c r="E10" s="4">
        <v>81500000</v>
      </c>
      <c r="F10" s="10">
        <f t="shared" si="0"/>
        <v>-12128656.239999995</v>
      </c>
      <c r="G10" s="11">
        <f t="shared" si="1"/>
        <v>0.87045999881798586</v>
      </c>
      <c r="H10" s="10">
        <f t="shared" si="2"/>
        <v>-12755339.680000007</v>
      </c>
      <c r="I10" s="11">
        <f t="shared" si="3"/>
        <v>0.86467249788388856</v>
      </c>
      <c r="J10" s="4">
        <v>46500000</v>
      </c>
      <c r="K10" s="10">
        <f t="shared" si="4"/>
        <v>-47128656.239999995</v>
      </c>
      <c r="L10" s="11">
        <f t="shared" si="5"/>
        <v>0.49664282141148886</v>
      </c>
      <c r="M10" s="10">
        <f t="shared" si="6"/>
        <v>-47755339.680000007</v>
      </c>
      <c r="N10" s="11">
        <f t="shared" si="7"/>
        <v>0.49334075032639041</v>
      </c>
      <c r="O10" s="4">
        <v>46500000</v>
      </c>
      <c r="P10" s="10">
        <f t="shared" si="8"/>
        <v>-47128656.239999995</v>
      </c>
      <c r="Q10" s="11">
        <f t="shared" si="9"/>
        <v>0.49664282141148886</v>
      </c>
      <c r="R10" s="10">
        <f t="shared" si="10"/>
        <v>-47755339.680000007</v>
      </c>
      <c r="S10" s="11">
        <f t="shared" si="11"/>
        <v>0.49334075032639041</v>
      </c>
    </row>
    <row r="11" spans="1:19" ht="78.75">
      <c r="A11" s="5">
        <v>6</v>
      </c>
      <c r="B11" s="3" t="s">
        <v>40</v>
      </c>
      <c r="C11" s="4">
        <v>13830643.66</v>
      </c>
      <c r="D11" s="4">
        <v>27017554</v>
      </c>
      <c r="E11" s="4">
        <v>27000000</v>
      </c>
      <c r="F11" s="10">
        <f t="shared" si="0"/>
        <v>13169356.34</v>
      </c>
      <c r="G11" s="11">
        <f t="shared" si="1"/>
        <v>1.9521868008274605</v>
      </c>
      <c r="H11" s="10">
        <f t="shared" si="2"/>
        <v>-17554</v>
      </c>
      <c r="I11" s="11">
        <f t="shared" si="3"/>
        <v>0.99935027426983214</v>
      </c>
      <c r="J11" s="4">
        <v>5000000</v>
      </c>
      <c r="K11" s="10">
        <f t="shared" si="4"/>
        <v>-8830643.6600000001</v>
      </c>
      <c r="L11" s="11">
        <f t="shared" si="5"/>
        <v>0.36151607422730753</v>
      </c>
      <c r="M11" s="10">
        <f t="shared" si="6"/>
        <v>-22017554</v>
      </c>
      <c r="N11" s="11">
        <f t="shared" si="7"/>
        <v>0.18506486560552446</v>
      </c>
      <c r="O11" s="4">
        <v>5000000</v>
      </c>
      <c r="P11" s="10">
        <f t="shared" si="8"/>
        <v>-8830643.6600000001</v>
      </c>
      <c r="Q11" s="11">
        <f t="shared" si="9"/>
        <v>0.36151607422730753</v>
      </c>
      <c r="R11" s="10">
        <f t="shared" si="10"/>
        <v>-22017554</v>
      </c>
      <c r="S11" s="11">
        <f t="shared" si="11"/>
        <v>0.18506486560552446</v>
      </c>
    </row>
    <row r="12" spans="1:19" ht="47.25">
      <c r="A12" s="5">
        <v>7</v>
      </c>
      <c r="B12" s="3" t="s">
        <v>18</v>
      </c>
      <c r="C12" s="4">
        <v>122465562.51000001</v>
      </c>
      <c r="D12" s="4">
        <v>289042158.68000001</v>
      </c>
      <c r="E12" s="4">
        <v>5000000</v>
      </c>
      <c r="F12" s="10">
        <f t="shared" si="0"/>
        <v>-117465562.51000001</v>
      </c>
      <c r="G12" s="11">
        <f t="shared" si="1"/>
        <v>4.0827804139565535E-2</v>
      </c>
      <c r="H12" s="10">
        <f t="shared" si="2"/>
        <v>-284042158.68000001</v>
      </c>
      <c r="I12" s="11">
        <f t="shared" si="3"/>
        <v>1.7298514593282997E-2</v>
      </c>
      <c r="J12" s="4">
        <v>1998160913.0699999</v>
      </c>
      <c r="K12" s="10">
        <f t="shared" si="4"/>
        <v>1875695350.5599999</v>
      </c>
      <c r="L12" s="11">
        <f t="shared" si="5"/>
        <v>16.316104479631477</v>
      </c>
      <c r="M12" s="10">
        <f t="shared" si="6"/>
        <v>1709118754.3899999</v>
      </c>
      <c r="N12" s="11">
        <f t="shared" si="7"/>
        <v>6.9130431428938151</v>
      </c>
      <c r="O12" s="4">
        <v>1459216280.22</v>
      </c>
      <c r="P12" s="10">
        <f t="shared" si="8"/>
        <v>1336750717.71</v>
      </c>
      <c r="Q12" s="11">
        <f t="shared" si="9"/>
        <v>11.915319297217508</v>
      </c>
      <c r="R12" s="10">
        <f t="shared" si="10"/>
        <v>1170174121.54</v>
      </c>
      <c r="S12" s="11">
        <f t="shared" si="11"/>
        <v>5.0484548236283606</v>
      </c>
    </row>
    <row r="13" spans="1:19" ht="78.75">
      <c r="A13" s="5">
        <v>8</v>
      </c>
      <c r="B13" s="3" t="s">
        <v>9</v>
      </c>
      <c r="C13" s="4">
        <v>5700000</v>
      </c>
      <c r="D13" s="4">
        <v>0</v>
      </c>
      <c r="E13" s="4">
        <v>0</v>
      </c>
      <c r="F13" s="10">
        <f t="shared" si="0"/>
        <v>-5700000</v>
      </c>
      <c r="G13" s="11">
        <f t="shared" si="1"/>
        <v>0</v>
      </c>
      <c r="H13" s="10">
        <f t="shared" si="2"/>
        <v>0</v>
      </c>
      <c r="I13" s="11">
        <v>0</v>
      </c>
      <c r="J13" s="4">
        <v>0</v>
      </c>
      <c r="K13" s="10">
        <f t="shared" si="4"/>
        <v>-5700000</v>
      </c>
      <c r="L13" s="11">
        <f t="shared" si="5"/>
        <v>0</v>
      </c>
      <c r="M13" s="10">
        <f t="shared" si="6"/>
        <v>0</v>
      </c>
      <c r="N13" s="11">
        <v>0</v>
      </c>
      <c r="O13" s="4">
        <v>0</v>
      </c>
      <c r="P13" s="10">
        <f t="shared" si="8"/>
        <v>-5700000</v>
      </c>
      <c r="Q13" s="11">
        <f t="shared" si="9"/>
        <v>0</v>
      </c>
      <c r="R13" s="10">
        <f t="shared" si="10"/>
        <v>0</v>
      </c>
      <c r="S13" s="11">
        <v>0</v>
      </c>
    </row>
    <row r="14" spans="1:19" ht="63">
      <c r="A14" s="5">
        <v>9</v>
      </c>
      <c r="B14" s="3" t="s">
        <v>19</v>
      </c>
      <c r="C14" s="4">
        <v>58082097.710000001</v>
      </c>
      <c r="D14" s="4">
        <v>63341737.159999996</v>
      </c>
      <c r="E14" s="4">
        <v>56500000</v>
      </c>
      <c r="F14" s="10">
        <f t="shared" si="0"/>
        <v>-1582097.7100000009</v>
      </c>
      <c r="G14" s="11">
        <f t="shared" si="1"/>
        <v>0.97276100946113708</v>
      </c>
      <c r="H14" s="10">
        <f t="shared" si="2"/>
        <v>-6841737.1599999964</v>
      </c>
      <c r="I14" s="11">
        <f t="shared" si="3"/>
        <v>0.8919869036316781</v>
      </c>
      <c r="J14" s="4">
        <v>31500000</v>
      </c>
      <c r="K14" s="10">
        <f t="shared" si="4"/>
        <v>-26582097.710000001</v>
      </c>
      <c r="L14" s="11">
        <f t="shared" si="5"/>
        <v>0.54233578403585514</v>
      </c>
      <c r="M14" s="10">
        <f t="shared" si="6"/>
        <v>-31841737.159999996</v>
      </c>
      <c r="N14" s="11">
        <f t="shared" si="7"/>
        <v>0.49730243299819221</v>
      </c>
      <c r="O14" s="4">
        <v>31500000</v>
      </c>
      <c r="P14" s="10">
        <f t="shared" si="8"/>
        <v>-26582097.710000001</v>
      </c>
      <c r="Q14" s="11">
        <f t="shared" si="9"/>
        <v>0.54233578403585514</v>
      </c>
      <c r="R14" s="10">
        <f t="shared" si="10"/>
        <v>-31841737.159999996</v>
      </c>
      <c r="S14" s="11">
        <f t="shared" si="11"/>
        <v>0.49730243299819221</v>
      </c>
    </row>
    <row r="15" spans="1:19" ht="47.25">
      <c r="A15" s="5">
        <v>10</v>
      </c>
      <c r="B15" s="3" t="s">
        <v>10</v>
      </c>
      <c r="C15" s="4">
        <v>525502325.12</v>
      </c>
      <c r="D15" s="4">
        <v>0</v>
      </c>
      <c r="E15" s="4">
        <v>0</v>
      </c>
      <c r="F15" s="10">
        <f t="shared" si="0"/>
        <v>-525502325.12</v>
      </c>
      <c r="G15" s="11">
        <f t="shared" si="1"/>
        <v>0</v>
      </c>
      <c r="H15" s="10">
        <f t="shared" si="2"/>
        <v>0</v>
      </c>
      <c r="I15" s="11">
        <v>0</v>
      </c>
      <c r="J15" s="4">
        <v>0</v>
      </c>
      <c r="K15" s="10">
        <f t="shared" si="4"/>
        <v>-525502325.12</v>
      </c>
      <c r="L15" s="11">
        <f t="shared" si="5"/>
        <v>0</v>
      </c>
      <c r="M15" s="10">
        <f t="shared" si="6"/>
        <v>0</v>
      </c>
      <c r="N15" s="11">
        <v>0</v>
      </c>
      <c r="O15" s="4">
        <v>0</v>
      </c>
      <c r="P15" s="10">
        <f t="shared" si="8"/>
        <v>-525502325.12</v>
      </c>
      <c r="Q15" s="11">
        <f t="shared" si="9"/>
        <v>0</v>
      </c>
      <c r="R15" s="10">
        <f t="shared" si="10"/>
        <v>0</v>
      </c>
      <c r="S15" s="11">
        <v>0</v>
      </c>
    </row>
    <row r="16" spans="1:19" ht="157.5">
      <c r="A16" s="5">
        <v>11</v>
      </c>
      <c r="B16" s="3" t="s">
        <v>7</v>
      </c>
      <c r="C16" s="4">
        <v>46517704.969999999</v>
      </c>
      <c r="D16" s="4">
        <v>55872603.140000001</v>
      </c>
      <c r="E16" s="4">
        <v>34905372.039999999</v>
      </c>
      <c r="F16" s="10">
        <f t="shared" si="0"/>
        <v>-11612332.93</v>
      </c>
      <c r="G16" s="11">
        <f t="shared" si="1"/>
        <v>0.75036745820781625</v>
      </c>
      <c r="H16" s="10">
        <f t="shared" si="2"/>
        <v>-20967231.100000001</v>
      </c>
      <c r="I16" s="11">
        <f t="shared" si="3"/>
        <v>0.62473144400552805</v>
      </c>
      <c r="J16" s="4">
        <v>20000000</v>
      </c>
      <c r="K16" s="10">
        <f t="shared" si="4"/>
        <v>-26517704.969999999</v>
      </c>
      <c r="L16" s="11">
        <f t="shared" si="5"/>
        <v>0.42994382489201294</v>
      </c>
      <c r="M16" s="10">
        <f t="shared" si="6"/>
        <v>-35872603.140000001</v>
      </c>
      <c r="N16" s="11">
        <f t="shared" si="7"/>
        <v>0.35795718967820406</v>
      </c>
      <c r="O16" s="4">
        <v>20000000</v>
      </c>
      <c r="P16" s="10">
        <f t="shared" si="8"/>
        <v>-26517704.969999999</v>
      </c>
      <c r="Q16" s="11">
        <f t="shared" si="9"/>
        <v>0.42994382489201294</v>
      </c>
      <c r="R16" s="10">
        <f t="shared" si="10"/>
        <v>-35872603.140000001</v>
      </c>
      <c r="S16" s="11">
        <f t="shared" si="11"/>
        <v>0.35795718967820406</v>
      </c>
    </row>
    <row r="17" spans="1:19" ht="60.75" customHeight="1">
      <c r="A17" s="5">
        <v>12</v>
      </c>
      <c r="B17" s="3" t="s">
        <v>11</v>
      </c>
      <c r="C17" s="4">
        <v>460576775.45999998</v>
      </c>
      <c r="D17" s="4">
        <v>271120454.25999999</v>
      </c>
      <c r="E17" s="4">
        <v>212957832.44</v>
      </c>
      <c r="F17" s="10">
        <f t="shared" si="0"/>
        <v>-247618943.01999998</v>
      </c>
      <c r="G17" s="11">
        <f t="shared" si="1"/>
        <v>0.46237205996179215</v>
      </c>
      <c r="H17" s="10">
        <f t="shared" si="2"/>
        <v>-58162621.819999993</v>
      </c>
      <c r="I17" s="11">
        <f t="shared" si="3"/>
        <v>0.78547313230663518</v>
      </c>
      <c r="J17" s="4">
        <v>140811387.05000001</v>
      </c>
      <c r="K17" s="10">
        <f t="shared" si="4"/>
        <v>-319765388.40999997</v>
      </c>
      <c r="L17" s="11">
        <f t="shared" si="5"/>
        <v>0.30572837049667773</v>
      </c>
      <c r="M17" s="10">
        <f t="shared" si="6"/>
        <v>-130309067.20999998</v>
      </c>
      <c r="N17" s="11">
        <f t="shared" si="7"/>
        <v>0.5193683650107942</v>
      </c>
      <c r="O17" s="4">
        <v>140811387.05000001</v>
      </c>
      <c r="P17" s="10">
        <f t="shared" si="8"/>
        <v>-319765388.40999997</v>
      </c>
      <c r="Q17" s="11">
        <f t="shared" si="9"/>
        <v>0.30572837049667773</v>
      </c>
      <c r="R17" s="10">
        <f t="shared" si="10"/>
        <v>-130309067.20999998</v>
      </c>
      <c r="S17" s="11">
        <f t="shared" si="11"/>
        <v>0.5193683650107942</v>
      </c>
    </row>
    <row r="18" spans="1:19" ht="63">
      <c r="A18" s="5">
        <v>13</v>
      </c>
      <c r="B18" s="3" t="s">
        <v>2</v>
      </c>
      <c r="C18" s="4">
        <v>910482236.54999995</v>
      </c>
      <c r="D18" s="4">
        <v>1920923875.1600001</v>
      </c>
      <c r="E18" s="4">
        <v>15000000</v>
      </c>
      <c r="F18" s="10">
        <f t="shared" si="0"/>
        <v>-895482236.54999995</v>
      </c>
      <c r="G18" s="11">
        <f t="shared" si="1"/>
        <v>1.6474785995647771E-2</v>
      </c>
      <c r="H18" s="10">
        <f t="shared" si="2"/>
        <v>-1905923875.1600001</v>
      </c>
      <c r="I18" s="11">
        <f t="shared" si="3"/>
        <v>7.8087425503785782E-3</v>
      </c>
      <c r="J18" s="4">
        <v>15000000</v>
      </c>
      <c r="K18" s="10">
        <f t="shared" si="4"/>
        <v>-895482236.54999995</v>
      </c>
      <c r="L18" s="11">
        <f t="shared" si="5"/>
        <v>1.6474785995647771E-2</v>
      </c>
      <c r="M18" s="10">
        <f t="shared" si="6"/>
        <v>-1905923875.1600001</v>
      </c>
      <c r="N18" s="11">
        <f t="shared" si="7"/>
        <v>7.8087425503785782E-3</v>
      </c>
      <c r="O18" s="4">
        <v>0</v>
      </c>
      <c r="P18" s="10">
        <f t="shared" si="8"/>
        <v>-910482236.54999995</v>
      </c>
      <c r="Q18" s="11">
        <f t="shared" si="9"/>
        <v>0</v>
      </c>
      <c r="R18" s="10">
        <f t="shared" si="10"/>
        <v>-1920923875.1600001</v>
      </c>
      <c r="S18" s="11">
        <f t="shared" si="11"/>
        <v>0</v>
      </c>
    </row>
    <row r="19" spans="1:19" ht="63">
      <c r="A19" s="5">
        <v>14</v>
      </c>
      <c r="B19" s="3" t="s">
        <v>3</v>
      </c>
      <c r="C19" s="4">
        <v>199405633.16999999</v>
      </c>
      <c r="D19" s="4">
        <v>243865115.69999999</v>
      </c>
      <c r="E19" s="4">
        <v>235287859.03</v>
      </c>
      <c r="F19" s="10">
        <f t="shared" si="0"/>
        <v>35882225.860000014</v>
      </c>
      <c r="G19" s="11">
        <f t="shared" si="1"/>
        <v>1.1799458986668105</v>
      </c>
      <c r="H19" s="10">
        <f t="shared" si="2"/>
        <v>-8577256.6699999869</v>
      </c>
      <c r="I19" s="11">
        <f t="shared" si="3"/>
        <v>0.96482786541494669</v>
      </c>
      <c r="J19" s="4">
        <v>265894033.96000001</v>
      </c>
      <c r="K19" s="10">
        <f t="shared" si="4"/>
        <v>66488400.790000021</v>
      </c>
      <c r="L19" s="11">
        <f t="shared" si="5"/>
        <v>1.3334329112624237</v>
      </c>
      <c r="M19" s="10">
        <f t="shared" si="6"/>
        <v>22028918.26000002</v>
      </c>
      <c r="N19" s="11">
        <f t="shared" si="7"/>
        <v>1.0903323880365887</v>
      </c>
      <c r="O19" s="4">
        <v>213443719.93000001</v>
      </c>
      <c r="P19" s="10">
        <f t="shared" si="8"/>
        <v>14038086.76000002</v>
      </c>
      <c r="Q19" s="11">
        <f t="shared" si="9"/>
        <v>1.0703996498836725</v>
      </c>
      <c r="R19" s="10">
        <f t="shared" si="10"/>
        <v>-30421395.769999981</v>
      </c>
      <c r="S19" s="11">
        <f t="shared" si="11"/>
        <v>0.8752531878834855</v>
      </c>
    </row>
    <row r="20" spans="1:19" ht="63.75" customHeight="1">
      <c r="A20" s="5">
        <v>15</v>
      </c>
      <c r="B20" s="3" t="s">
        <v>8</v>
      </c>
      <c r="C20" s="4">
        <v>20978481.899999999</v>
      </c>
      <c r="D20" s="4">
        <v>20668788.77</v>
      </c>
      <c r="E20" s="4">
        <v>28132611.140000001</v>
      </c>
      <c r="F20" s="10">
        <f t="shared" si="0"/>
        <v>7154129.2400000021</v>
      </c>
      <c r="G20" s="11">
        <f t="shared" si="1"/>
        <v>1.3410222567153443</v>
      </c>
      <c r="H20" s="10">
        <f t="shared" si="2"/>
        <v>7463822.370000001</v>
      </c>
      <c r="I20" s="11">
        <f t="shared" si="3"/>
        <v>1.3611156150975556</v>
      </c>
      <c r="J20" s="4">
        <v>23464472.109999999</v>
      </c>
      <c r="K20" s="10">
        <f t="shared" si="4"/>
        <v>2485990.2100000009</v>
      </c>
      <c r="L20" s="11">
        <f t="shared" si="5"/>
        <v>1.1185019117136403</v>
      </c>
      <c r="M20" s="10">
        <f t="shared" si="6"/>
        <v>2795683.34</v>
      </c>
      <c r="N20" s="11">
        <f t="shared" si="7"/>
        <v>1.1352611113844191</v>
      </c>
      <c r="O20" s="4">
        <v>22296692.510000002</v>
      </c>
      <c r="P20" s="10">
        <f t="shared" si="8"/>
        <v>1318210.6100000031</v>
      </c>
      <c r="Q20" s="11">
        <f t="shared" si="9"/>
        <v>1.0628363203917059</v>
      </c>
      <c r="R20" s="10">
        <f t="shared" si="10"/>
        <v>1627903.7400000021</v>
      </c>
      <c r="S20" s="11">
        <f t="shared" si="11"/>
        <v>1.0787614483903791</v>
      </c>
    </row>
    <row r="21" spans="1:19" ht="78.75">
      <c r="A21" s="5">
        <v>16</v>
      </c>
      <c r="B21" s="3" t="s">
        <v>4</v>
      </c>
      <c r="C21" s="4">
        <v>2016921.99</v>
      </c>
      <c r="D21" s="4">
        <v>2130778.2000000002</v>
      </c>
      <c r="E21" s="4">
        <v>3000000</v>
      </c>
      <c r="F21" s="10">
        <f t="shared" si="0"/>
        <v>983078.01</v>
      </c>
      <c r="G21" s="11">
        <f t="shared" si="1"/>
        <v>1.4874149892133408</v>
      </c>
      <c r="H21" s="10">
        <f t="shared" si="2"/>
        <v>869221.79999999981</v>
      </c>
      <c r="I21" s="11">
        <f t="shared" si="3"/>
        <v>1.407936311719352</v>
      </c>
      <c r="J21" s="4">
        <v>3000000</v>
      </c>
      <c r="K21" s="10">
        <f t="shared" si="4"/>
        <v>983078.01</v>
      </c>
      <c r="L21" s="11">
        <f t="shared" si="5"/>
        <v>1.4874149892133408</v>
      </c>
      <c r="M21" s="10">
        <f t="shared" si="6"/>
        <v>869221.79999999981</v>
      </c>
      <c r="N21" s="11">
        <f t="shared" si="7"/>
        <v>1.407936311719352</v>
      </c>
      <c r="O21" s="4">
        <v>3000000</v>
      </c>
      <c r="P21" s="10">
        <f t="shared" si="8"/>
        <v>983078.01</v>
      </c>
      <c r="Q21" s="11">
        <f t="shared" si="9"/>
        <v>1.4874149892133408</v>
      </c>
      <c r="R21" s="10">
        <f t="shared" si="10"/>
        <v>869221.79999999981</v>
      </c>
      <c r="S21" s="11">
        <f t="shared" si="11"/>
        <v>1.407936311719352</v>
      </c>
    </row>
    <row r="22" spans="1:19" ht="47.25" customHeight="1">
      <c r="A22" s="5">
        <v>17</v>
      </c>
      <c r="B22" s="3" t="s">
        <v>20</v>
      </c>
      <c r="C22" s="4">
        <v>525830682.52999997</v>
      </c>
      <c r="D22" s="4">
        <v>578238872.20000005</v>
      </c>
      <c r="E22" s="4">
        <v>578959391.10000002</v>
      </c>
      <c r="F22" s="10">
        <f t="shared" si="0"/>
        <v>53128708.570000052</v>
      </c>
      <c r="G22" s="11">
        <f t="shared" si="1"/>
        <v>1.101037673028844</v>
      </c>
      <c r="H22" s="10">
        <f t="shared" si="2"/>
        <v>720518.89999997616</v>
      </c>
      <c r="I22" s="11">
        <f t="shared" si="3"/>
        <v>1.0012460575285411</v>
      </c>
      <c r="J22" s="4">
        <v>587713615.73000002</v>
      </c>
      <c r="K22" s="10">
        <f t="shared" si="4"/>
        <v>61882933.200000048</v>
      </c>
      <c r="L22" s="11">
        <f t="shared" si="5"/>
        <v>1.117686044683156</v>
      </c>
      <c r="M22" s="10">
        <f t="shared" si="6"/>
        <v>9474743.5299999714</v>
      </c>
      <c r="N22" s="11">
        <f t="shared" si="7"/>
        <v>1.0163855181405426</v>
      </c>
      <c r="O22" s="4">
        <v>579357132.26999998</v>
      </c>
      <c r="P22" s="10">
        <f t="shared" si="8"/>
        <v>53526449.74000001</v>
      </c>
      <c r="Q22" s="11">
        <f t="shared" si="9"/>
        <v>1.1017940784331204</v>
      </c>
      <c r="R22" s="10">
        <f t="shared" si="10"/>
        <v>1118260.0699999332</v>
      </c>
      <c r="S22" s="11">
        <f t="shared" si="11"/>
        <v>1.0019339067706488</v>
      </c>
    </row>
    <row r="23" spans="1:19" ht="77.25" customHeight="1">
      <c r="A23" s="5">
        <v>18</v>
      </c>
      <c r="B23" s="3" t="s">
        <v>21</v>
      </c>
      <c r="C23" s="4">
        <v>3676392.36</v>
      </c>
      <c r="D23" s="4">
        <v>2951100</v>
      </c>
      <c r="E23" s="4">
        <v>1500000</v>
      </c>
      <c r="F23" s="10">
        <f t="shared" si="0"/>
        <v>-2176392.36</v>
      </c>
      <c r="G23" s="11">
        <f t="shared" si="1"/>
        <v>0.40800868164136866</v>
      </c>
      <c r="H23" s="10">
        <f t="shared" si="2"/>
        <v>-1451100</v>
      </c>
      <c r="I23" s="11">
        <f t="shared" si="3"/>
        <v>0.50828504625393922</v>
      </c>
      <c r="J23" s="4">
        <v>1500000</v>
      </c>
      <c r="K23" s="10">
        <f t="shared" si="4"/>
        <v>-2176392.36</v>
      </c>
      <c r="L23" s="11">
        <f t="shared" si="5"/>
        <v>0.40800868164136866</v>
      </c>
      <c r="M23" s="10">
        <f t="shared" si="6"/>
        <v>-1451100</v>
      </c>
      <c r="N23" s="11">
        <f t="shared" si="7"/>
        <v>0.50828504625393922</v>
      </c>
      <c r="O23" s="4">
        <v>1500000</v>
      </c>
      <c r="P23" s="10">
        <f t="shared" si="8"/>
        <v>-2176392.36</v>
      </c>
      <c r="Q23" s="11">
        <f t="shared" si="9"/>
        <v>0.40800868164136866</v>
      </c>
      <c r="R23" s="10">
        <f t="shared" si="10"/>
        <v>-1451100</v>
      </c>
      <c r="S23" s="11">
        <f t="shared" si="11"/>
        <v>0.50828504625393922</v>
      </c>
    </row>
    <row r="24" spans="1:19" ht="78.75">
      <c r="A24" s="5">
        <v>19</v>
      </c>
      <c r="B24" s="3" t="s">
        <v>38</v>
      </c>
      <c r="C24" s="4">
        <v>48108957.640000001</v>
      </c>
      <c r="D24" s="4">
        <v>6990080.4400000004</v>
      </c>
      <c r="E24" s="4">
        <v>7560000</v>
      </c>
      <c r="F24" s="10">
        <f t="shared" si="0"/>
        <v>-40548957.640000001</v>
      </c>
      <c r="G24" s="11">
        <f t="shared" si="1"/>
        <v>0.15714329245234504</v>
      </c>
      <c r="H24" s="10">
        <f t="shared" si="2"/>
        <v>569919.55999999959</v>
      </c>
      <c r="I24" s="11">
        <f t="shared" si="3"/>
        <v>1.0815326182426592</v>
      </c>
      <c r="J24" s="4">
        <v>6000000</v>
      </c>
      <c r="K24" s="10">
        <f t="shared" si="4"/>
        <v>-42108957.640000001</v>
      </c>
      <c r="L24" s="11">
        <f t="shared" si="5"/>
        <v>0.12471689877170242</v>
      </c>
      <c r="M24" s="10">
        <f t="shared" si="6"/>
        <v>-990080.44000000041</v>
      </c>
      <c r="N24" s="11">
        <f t="shared" si="7"/>
        <v>0.85835922082750737</v>
      </c>
      <c r="O24" s="4">
        <v>6000000</v>
      </c>
      <c r="P24" s="10">
        <f t="shared" si="8"/>
        <v>-42108957.640000001</v>
      </c>
      <c r="Q24" s="11">
        <f t="shared" si="9"/>
        <v>0.12471689877170242</v>
      </c>
      <c r="R24" s="10">
        <f t="shared" si="10"/>
        <v>-990080.44000000041</v>
      </c>
      <c r="S24" s="11">
        <f t="shared" si="11"/>
        <v>0.85835922082750737</v>
      </c>
    </row>
    <row r="25" spans="1:19" ht="78.75">
      <c r="A25" s="5">
        <v>20</v>
      </c>
      <c r="B25" s="3" t="s">
        <v>22</v>
      </c>
      <c r="C25" s="4">
        <v>118975144.95999999</v>
      </c>
      <c r="D25" s="6">
        <v>47306097.479999997</v>
      </c>
      <c r="E25" s="6">
        <v>31270257.329999998</v>
      </c>
      <c r="F25" s="10">
        <f t="shared" si="0"/>
        <v>-87704887.629999995</v>
      </c>
      <c r="G25" s="11">
        <f t="shared" si="1"/>
        <v>0.2628301679356071</v>
      </c>
      <c r="H25" s="10">
        <f t="shared" si="2"/>
        <v>-16035840.149999999</v>
      </c>
      <c r="I25" s="11">
        <f t="shared" si="3"/>
        <v>0.6610195935781934</v>
      </c>
      <c r="J25" s="6">
        <v>25066780</v>
      </c>
      <c r="K25" s="10">
        <f t="shared" si="4"/>
        <v>-93908364.959999993</v>
      </c>
      <c r="L25" s="11">
        <f t="shared" si="5"/>
        <v>0.21068921587300918</v>
      </c>
      <c r="M25" s="10">
        <f t="shared" si="6"/>
        <v>-22239317.479999997</v>
      </c>
      <c r="N25" s="11">
        <f t="shared" si="7"/>
        <v>0.52988475768050192</v>
      </c>
      <c r="O25" s="6">
        <v>25066780</v>
      </c>
      <c r="P25" s="10">
        <f t="shared" si="8"/>
        <v>-93908364.959999993</v>
      </c>
      <c r="Q25" s="11">
        <f t="shared" si="9"/>
        <v>0.21068921587300918</v>
      </c>
      <c r="R25" s="10">
        <f t="shared" si="10"/>
        <v>-22239317.479999997</v>
      </c>
      <c r="S25" s="11">
        <f t="shared" si="11"/>
        <v>0.52988475768050192</v>
      </c>
    </row>
    <row r="26" spans="1:19" ht="78.75">
      <c r="A26" s="5">
        <v>21</v>
      </c>
      <c r="B26" s="3" t="s">
        <v>29</v>
      </c>
      <c r="C26" s="4">
        <v>15822717.75</v>
      </c>
      <c r="D26" s="4">
        <v>17392452.93</v>
      </c>
      <c r="E26" s="4">
        <v>23078890</v>
      </c>
      <c r="F26" s="10">
        <f t="shared" si="0"/>
        <v>7256172.25</v>
      </c>
      <c r="G26" s="11">
        <f t="shared" si="1"/>
        <v>1.4585920298047408</v>
      </c>
      <c r="H26" s="10">
        <f t="shared" si="2"/>
        <v>5686437.0700000003</v>
      </c>
      <c r="I26" s="11">
        <f t="shared" si="3"/>
        <v>1.3269485387073576</v>
      </c>
      <c r="J26" s="4">
        <v>23078890</v>
      </c>
      <c r="K26" s="10">
        <f t="shared" si="4"/>
        <v>7256172.25</v>
      </c>
      <c r="L26" s="11">
        <f t="shared" si="5"/>
        <v>1.4585920298047408</v>
      </c>
      <c r="M26" s="10">
        <f t="shared" si="6"/>
        <v>5686437.0700000003</v>
      </c>
      <c r="N26" s="11">
        <f t="shared" si="7"/>
        <v>1.3269485387073576</v>
      </c>
      <c r="O26" s="4">
        <v>23078890</v>
      </c>
      <c r="P26" s="10">
        <f t="shared" si="8"/>
        <v>7256172.25</v>
      </c>
      <c r="Q26" s="11">
        <f t="shared" si="9"/>
        <v>1.4585920298047408</v>
      </c>
      <c r="R26" s="10">
        <f t="shared" si="10"/>
        <v>5686437.0700000003</v>
      </c>
      <c r="S26" s="11">
        <f t="shared" si="11"/>
        <v>1.3269485387073576</v>
      </c>
    </row>
    <row r="27" spans="1:19" ht="63">
      <c r="A27" s="5">
        <v>22</v>
      </c>
      <c r="B27" s="3" t="s">
        <v>12</v>
      </c>
      <c r="C27" s="4">
        <v>27918021.350000001</v>
      </c>
      <c r="D27" s="4">
        <v>0</v>
      </c>
      <c r="E27" s="4">
        <v>0</v>
      </c>
      <c r="F27" s="10">
        <f t="shared" si="0"/>
        <v>-27918021.350000001</v>
      </c>
      <c r="G27" s="11">
        <f t="shared" si="1"/>
        <v>0</v>
      </c>
      <c r="H27" s="10">
        <f t="shared" si="2"/>
        <v>0</v>
      </c>
      <c r="I27" s="11">
        <v>0</v>
      </c>
      <c r="J27" s="4">
        <v>0</v>
      </c>
      <c r="K27" s="10">
        <f t="shared" si="4"/>
        <v>-27918021.350000001</v>
      </c>
      <c r="L27" s="11">
        <f t="shared" si="5"/>
        <v>0</v>
      </c>
      <c r="M27" s="10">
        <f t="shared" si="6"/>
        <v>0</v>
      </c>
      <c r="N27" s="11">
        <v>0</v>
      </c>
      <c r="O27" s="4">
        <v>0</v>
      </c>
      <c r="P27" s="10">
        <f t="shared" si="8"/>
        <v>-27918021.350000001</v>
      </c>
      <c r="Q27" s="11">
        <f t="shared" si="9"/>
        <v>0</v>
      </c>
      <c r="R27" s="10">
        <f t="shared" si="10"/>
        <v>0</v>
      </c>
      <c r="S27" s="11">
        <v>0</v>
      </c>
    </row>
    <row r="28" spans="1:19" ht="46.5" customHeight="1">
      <c r="A28" s="5">
        <v>23</v>
      </c>
      <c r="B28" s="3" t="s">
        <v>41</v>
      </c>
      <c r="C28" s="4">
        <v>2858250.64</v>
      </c>
      <c r="D28" s="4">
        <v>5198184.17</v>
      </c>
      <c r="E28" s="4">
        <v>5000000</v>
      </c>
      <c r="F28" s="10">
        <f t="shared" si="0"/>
        <v>2141749.36</v>
      </c>
      <c r="G28" s="11">
        <f t="shared" si="1"/>
        <v>1.7493217459753634</v>
      </c>
      <c r="H28" s="10">
        <f t="shared" si="2"/>
        <v>-198184.16999999993</v>
      </c>
      <c r="I28" s="11">
        <f t="shared" si="3"/>
        <v>0.96187434621039991</v>
      </c>
      <c r="J28" s="4">
        <v>5000000</v>
      </c>
      <c r="K28" s="10">
        <f t="shared" si="4"/>
        <v>2141749.36</v>
      </c>
      <c r="L28" s="11">
        <f t="shared" si="5"/>
        <v>1.7493217459753634</v>
      </c>
      <c r="M28" s="10">
        <f t="shared" si="6"/>
        <v>-198184.16999999993</v>
      </c>
      <c r="N28" s="11">
        <f t="shared" si="7"/>
        <v>0.96187434621039991</v>
      </c>
      <c r="O28" s="4">
        <v>5000000</v>
      </c>
      <c r="P28" s="10">
        <f t="shared" si="8"/>
        <v>2141749.36</v>
      </c>
      <c r="Q28" s="11">
        <f t="shared" si="9"/>
        <v>1.7493217459753634</v>
      </c>
      <c r="R28" s="10">
        <f t="shared" si="10"/>
        <v>-198184.16999999993</v>
      </c>
      <c r="S28" s="11">
        <f t="shared" si="11"/>
        <v>0.96187434621039991</v>
      </c>
    </row>
    <row r="29" spans="1:19" ht="63">
      <c r="A29" s="5">
        <v>24</v>
      </c>
      <c r="B29" s="3" t="s">
        <v>23</v>
      </c>
      <c r="C29" s="4">
        <v>2510897.52</v>
      </c>
      <c r="D29" s="4">
        <v>2745683</v>
      </c>
      <c r="E29" s="4">
        <v>2408700</v>
      </c>
      <c r="F29" s="10">
        <f t="shared" si="0"/>
        <v>-102197.52000000002</v>
      </c>
      <c r="G29" s="11">
        <f t="shared" si="1"/>
        <v>0.95929841055400777</v>
      </c>
      <c r="H29" s="10">
        <f t="shared" si="2"/>
        <v>-336983</v>
      </c>
      <c r="I29" s="11">
        <f t="shared" si="3"/>
        <v>0.87726806044252015</v>
      </c>
      <c r="J29" s="4">
        <v>2408700</v>
      </c>
      <c r="K29" s="10">
        <f t="shared" si="4"/>
        <v>-102197.52000000002</v>
      </c>
      <c r="L29" s="11">
        <f t="shared" si="5"/>
        <v>0.95929841055400777</v>
      </c>
      <c r="M29" s="10">
        <f t="shared" si="6"/>
        <v>-336983</v>
      </c>
      <c r="N29" s="11">
        <f t="shared" si="7"/>
        <v>0.87726806044252015</v>
      </c>
      <c r="O29" s="4">
        <v>2408700</v>
      </c>
      <c r="P29" s="10">
        <f t="shared" si="8"/>
        <v>-102197.52000000002</v>
      </c>
      <c r="Q29" s="11">
        <f t="shared" si="9"/>
        <v>0.95929841055400777</v>
      </c>
      <c r="R29" s="10">
        <f t="shared" si="10"/>
        <v>-336983</v>
      </c>
      <c r="S29" s="11">
        <f t="shared" si="11"/>
        <v>0.87726806044252015</v>
      </c>
    </row>
    <row r="30" spans="1:19" ht="63">
      <c r="A30" s="5">
        <v>25</v>
      </c>
      <c r="B30" s="3" t="s">
        <v>13</v>
      </c>
      <c r="C30" s="4">
        <v>455158</v>
      </c>
      <c r="D30" s="4">
        <v>483551.49</v>
      </c>
      <c r="E30" s="4">
        <v>540080</v>
      </c>
      <c r="F30" s="10">
        <f t="shared" si="0"/>
        <v>84922</v>
      </c>
      <c r="G30" s="11">
        <f t="shared" si="1"/>
        <v>1.1865769688767418</v>
      </c>
      <c r="H30" s="10">
        <f t="shared" si="2"/>
        <v>56528.510000000009</v>
      </c>
      <c r="I30" s="11">
        <f t="shared" si="3"/>
        <v>1.1169027728567231</v>
      </c>
      <c r="J30" s="4">
        <v>540000</v>
      </c>
      <c r="K30" s="10">
        <f t="shared" si="4"/>
        <v>84842</v>
      </c>
      <c r="L30" s="11">
        <f t="shared" si="5"/>
        <v>1.1864012057351514</v>
      </c>
      <c r="M30" s="10">
        <f t="shared" si="6"/>
        <v>56448.510000000009</v>
      </c>
      <c r="N30" s="11">
        <f t="shared" si="7"/>
        <v>1.1167373302892729</v>
      </c>
      <c r="O30" s="4">
        <v>540000</v>
      </c>
      <c r="P30" s="10">
        <f t="shared" si="8"/>
        <v>84842</v>
      </c>
      <c r="Q30" s="11">
        <f t="shared" si="9"/>
        <v>1.1864012057351514</v>
      </c>
      <c r="R30" s="10">
        <f t="shared" si="10"/>
        <v>56448.510000000009</v>
      </c>
      <c r="S30" s="11">
        <f t="shared" si="11"/>
        <v>1.1167373302892729</v>
      </c>
    </row>
    <row r="31" spans="1:19" ht="76.5" customHeight="1">
      <c r="A31" s="5">
        <v>26</v>
      </c>
      <c r="B31" s="3" t="s">
        <v>24</v>
      </c>
      <c r="C31" s="4">
        <v>9560547.4900000002</v>
      </c>
      <c r="D31" s="4">
        <v>4799950</v>
      </c>
      <c r="E31" s="4">
        <v>2770000</v>
      </c>
      <c r="F31" s="10">
        <f t="shared" si="0"/>
        <v>-6790547.4900000002</v>
      </c>
      <c r="G31" s="11">
        <f t="shared" si="1"/>
        <v>0.28973236134199676</v>
      </c>
      <c r="H31" s="10">
        <f t="shared" si="2"/>
        <v>-2029950</v>
      </c>
      <c r="I31" s="11">
        <f t="shared" si="3"/>
        <v>0.57708934468067374</v>
      </c>
      <c r="J31" s="4">
        <v>2326000</v>
      </c>
      <c r="K31" s="10">
        <f t="shared" si="4"/>
        <v>-7234547.4900000002</v>
      </c>
      <c r="L31" s="11">
        <f t="shared" si="5"/>
        <v>0.24329150631100521</v>
      </c>
      <c r="M31" s="10">
        <f t="shared" si="6"/>
        <v>-2473950</v>
      </c>
      <c r="N31" s="11">
        <f t="shared" si="7"/>
        <v>0.48458838112897007</v>
      </c>
      <c r="O31" s="4">
        <v>2326000</v>
      </c>
      <c r="P31" s="10">
        <f t="shared" si="8"/>
        <v>-7234547.4900000002</v>
      </c>
      <c r="Q31" s="11">
        <f t="shared" si="9"/>
        <v>0.24329150631100521</v>
      </c>
      <c r="R31" s="10">
        <f t="shared" si="10"/>
        <v>-2473950</v>
      </c>
      <c r="S31" s="11">
        <f t="shared" si="11"/>
        <v>0.48458838112897007</v>
      </c>
    </row>
    <row r="32" spans="1:19" ht="94.5">
      <c r="A32" s="5">
        <v>27</v>
      </c>
      <c r="B32" s="3" t="s">
        <v>25</v>
      </c>
      <c r="C32" s="4">
        <v>2300000</v>
      </c>
      <c r="D32" s="4">
        <v>3462235.4</v>
      </c>
      <c r="E32" s="4">
        <v>1500000</v>
      </c>
      <c r="F32" s="10">
        <f t="shared" si="0"/>
        <v>-800000</v>
      </c>
      <c r="G32" s="11">
        <f t="shared" si="1"/>
        <v>0.65217391304347827</v>
      </c>
      <c r="H32" s="10">
        <f t="shared" si="2"/>
        <v>-1962235.4</v>
      </c>
      <c r="I32" s="11">
        <f t="shared" si="3"/>
        <v>0.43324610452541734</v>
      </c>
      <c r="J32" s="4">
        <v>1500000</v>
      </c>
      <c r="K32" s="10">
        <f t="shared" si="4"/>
        <v>-800000</v>
      </c>
      <c r="L32" s="11">
        <f t="shared" si="5"/>
        <v>0.65217391304347827</v>
      </c>
      <c r="M32" s="10">
        <f t="shared" si="6"/>
        <v>-1962235.4</v>
      </c>
      <c r="N32" s="11">
        <f t="shared" si="7"/>
        <v>0.43324610452541734</v>
      </c>
      <c r="O32" s="4">
        <v>1500000</v>
      </c>
      <c r="P32" s="10">
        <f t="shared" si="8"/>
        <v>-800000</v>
      </c>
      <c r="Q32" s="11">
        <f t="shared" si="9"/>
        <v>0.65217391304347827</v>
      </c>
      <c r="R32" s="10">
        <f t="shared" si="10"/>
        <v>-1962235.4</v>
      </c>
      <c r="S32" s="11">
        <f t="shared" si="11"/>
        <v>0.43324610452541734</v>
      </c>
    </row>
    <row r="33" spans="1:19" ht="63">
      <c r="A33" s="5">
        <v>28</v>
      </c>
      <c r="B33" s="3" t="s">
        <v>42</v>
      </c>
      <c r="C33" s="4">
        <v>21427284.559999999</v>
      </c>
      <c r="D33" s="4">
        <v>24979552</v>
      </c>
      <c r="E33" s="4">
        <v>21000000</v>
      </c>
      <c r="F33" s="10">
        <f t="shared" si="0"/>
        <v>-427284.55999999866</v>
      </c>
      <c r="G33" s="11">
        <f t="shared" si="1"/>
        <v>0.98005885632388323</v>
      </c>
      <c r="H33" s="10">
        <f t="shared" si="2"/>
        <v>-3979552</v>
      </c>
      <c r="I33" s="11">
        <f t="shared" si="3"/>
        <v>0.84068761521423607</v>
      </c>
      <c r="J33" s="4">
        <v>21000000</v>
      </c>
      <c r="K33" s="10">
        <f t="shared" si="4"/>
        <v>-427284.55999999866</v>
      </c>
      <c r="L33" s="11">
        <f t="shared" si="5"/>
        <v>0.98005885632388323</v>
      </c>
      <c r="M33" s="10">
        <f t="shared" si="6"/>
        <v>-3979552</v>
      </c>
      <c r="N33" s="11">
        <f t="shared" si="7"/>
        <v>0.84068761521423607</v>
      </c>
      <c r="O33" s="4">
        <v>13000000</v>
      </c>
      <c r="P33" s="10">
        <f t="shared" si="8"/>
        <v>-8427284.5599999987</v>
      </c>
      <c r="Q33" s="11">
        <f t="shared" si="9"/>
        <v>0.60670310153383245</v>
      </c>
      <c r="R33" s="10">
        <f t="shared" si="10"/>
        <v>-11979552</v>
      </c>
      <c r="S33" s="11">
        <f t="shared" si="11"/>
        <v>0.52042566656119371</v>
      </c>
    </row>
    <row r="34" spans="1:19" ht="94.5">
      <c r="A34" s="5">
        <v>29</v>
      </c>
      <c r="B34" s="3" t="s">
        <v>26</v>
      </c>
      <c r="C34" s="4">
        <v>2565813.8199999998</v>
      </c>
      <c r="D34" s="4">
        <v>3076320</v>
      </c>
      <c r="E34" s="4">
        <v>4442240</v>
      </c>
      <c r="F34" s="10">
        <f t="shared" si="0"/>
        <v>1876426.1800000002</v>
      </c>
      <c r="G34" s="11">
        <f t="shared" si="1"/>
        <v>1.7313181359355216</v>
      </c>
      <c r="H34" s="10">
        <f t="shared" si="2"/>
        <v>1365920</v>
      </c>
      <c r="I34" s="11">
        <f t="shared" si="3"/>
        <v>1.4440110261611276</v>
      </c>
      <c r="J34" s="4">
        <v>1935000</v>
      </c>
      <c r="K34" s="10">
        <f t="shared" si="4"/>
        <v>-630813.81999999983</v>
      </c>
      <c r="L34" s="11">
        <f t="shared" si="5"/>
        <v>0.75414669019126268</v>
      </c>
      <c r="M34" s="10">
        <f t="shared" si="6"/>
        <v>-1141320</v>
      </c>
      <c r="N34" s="11">
        <f t="shared" si="7"/>
        <v>0.62899828366359811</v>
      </c>
      <c r="O34" s="4">
        <v>1935000</v>
      </c>
      <c r="P34" s="10">
        <f t="shared" si="8"/>
        <v>-630813.81999999983</v>
      </c>
      <c r="Q34" s="11">
        <f t="shared" si="9"/>
        <v>0.75414669019126268</v>
      </c>
      <c r="R34" s="10">
        <f t="shared" si="10"/>
        <v>-1141320</v>
      </c>
      <c r="S34" s="11">
        <f t="shared" si="11"/>
        <v>0.62899828366359811</v>
      </c>
    </row>
    <row r="35" spans="1:19" ht="63">
      <c r="A35" s="5">
        <v>30</v>
      </c>
      <c r="B35" s="3" t="s">
        <v>45</v>
      </c>
      <c r="C35" s="4">
        <v>6422917.6299999999</v>
      </c>
      <c r="D35" s="4">
        <v>17064729.969999999</v>
      </c>
      <c r="E35" s="4">
        <v>3727460</v>
      </c>
      <c r="F35" s="10">
        <f t="shared" si="0"/>
        <v>-2695457.63</v>
      </c>
      <c r="G35" s="11">
        <f t="shared" si="1"/>
        <v>0.58033750621211067</v>
      </c>
      <c r="H35" s="10">
        <f t="shared" si="2"/>
        <v>-13337269.969999999</v>
      </c>
      <c r="I35" s="11">
        <f t="shared" si="3"/>
        <v>0.21843064651787164</v>
      </c>
      <c r="J35" s="4">
        <v>3647550</v>
      </c>
      <c r="K35" s="10">
        <f t="shared" si="4"/>
        <v>-2775367.63</v>
      </c>
      <c r="L35" s="11">
        <f t="shared" si="5"/>
        <v>0.56789611981992671</v>
      </c>
      <c r="M35" s="10">
        <f t="shared" si="6"/>
        <v>-13417179.969999999</v>
      </c>
      <c r="N35" s="11">
        <f t="shared" si="7"/>
        <v>0.21374788856386459</v>
      </c>
      <c r="O35" s="4">
        <v>200000</v>
      </c>
      <c r="P35" s="10">
        <f t="shared" si="8"/>
        <v>-6222917.6299999999</v>
      </c>
      <c r="Q35" s="11">
        <f t="shared" si="9"/>
        <v>3.1138496789347742E-2</v>
      </c>
      <c r="R35" s="10">
        <f t="shared" si="10"/>
        <v>-16864729.969999999</v>
      </c>
      <c r="S35" s="11">
        <f t="shared" si="11"/>
        <v>1.1720079974989491E-2</v>
      </c>
    </row>
    <row r="36" spans="1:19" s="26" customFormat="1" ht="63">
      <c r="A36" s="22">
        <v>31</v>
      </c>
      <c r="B36" s="23" t="s">
        <v>27</v>
      </c>
      <c r="C36" s="24">
        <v>0</v>
      </c>
      <c r="D36" s="24">
        <v>831425533</v>
      </c>
      <c r="E36" s="24">
        <v>18071466.059999999</v>
      </c>
      <c r="F36" s="25">
        <f t="shared" si="0"/>
        <v>18071466.059999999</v>
      </c>
      <c r="G36" s="11">
        <v>0</v>
      </c>
      <c r="H36" s="25">
        <f t="shared" si="2"/>
        <v>-813354066.94000006</v>
      </c>
      <c r="I36" s="11">
        <f t="shared" si="3"/>
        <v>2.1735519710097715E-2</v>
      </c>
      <c r="J36" s="24">
        <v>2000000</v>
      </c>
      <c r="K36" s="25">
        <f t="shared" si="4"/>
        <v>2000000</v>
      </c>
      <c r="L36" s="11">
        <v>0</v>
      </c>
      <c r="M36" s="25">
        <f t="shared" si="6"/>
        <v>-829425533</v>
      </c>
      <c r="N36" s="11">
        <f t="shared" si="7"/>
        <v>2.4055070726340081E-3</v>
      </c>
      <c r="O36" s="24">
        <v>2000000</v>
      </c>
      <c r="P36" s="25">
        <f t="shared" si="8"/>
        <v>2000000</v>
      </c>
      <c r="Q36" s="11">
        <v>0</v>
      </c>
      <c r="R36" s="25">
        <f t="shared" si="10"/>
        <v>-829425533</v>
      </c>
      <c r="S36" s="11">
        <f t="shared" si="11"/>
        <v>2.4055070726340081E-3</v>
      </c>
    </row>
    <row r="37" spans="1:19" s="26" customFormat="1" ht="110.25">
      <c r="A37" s="22">
        <v>32</v>
      </c>
      <c r="B37" s="23" t="s">
        <v>44</v>
      </c>
      <c r="C37" s="24">
        <v>0</v>
      </c>
      <c r="D37" s="24">
        <v>304402302.00999999</v>
      </c>
      <c r="E37" s="24">
        <v>72084565.200000003</v>
      </c>
      <c r="F37" s="25">
        <f t="shared" si="0"/>
        <v>72084565.200000003</v>
      </c>
      <c r="G37" s="11">
        <v>0</v>
      </c>
      <c r="H37" s="25">
        <f t="shared" si="2"/>
        <v>-232317736.81</v>
      </c>
      <c r="I37" s="11">
        <f t="shared" si="3"/>
        <v>0.23680689904122978</v>
      </c>
      <c r="J37" s="24">
        <v>3650</v>
      </c>
      <c r="K37" s="25">
        <f t="shared" si="4"/>
        <v>3650</v>
      </c>
      <c r="L37" s="11">
        <v>0</v>
      </c>
      <c r="M37" s="25">
        <f t="shared" si="6"/>
        <v>-304398652.00999999</v>
      </c>
      <c r="N37" s="11">
        <f t="shared" si="7"/>
        <v>1.1990710897712242E-5</v>
      </c>
      <c r="O37" s="24">
        <v>3650</v>
      </c>
      <c r="P37" s="25">
        <f t="shared" si="8"/>
        <v>3650</v>
      </c>
      <c r="Q37" s="11">
        <v>0</v>
      </c>
      <c r="R37" s="25">
        <f t="shared" si="10"/>
        <v>-304398652.00999999</v>
      </c>
      <c r="S37" s="11">
        <f t="shared" si="11"/>
        <v>1.1990710897712242E-5</v>
      </c>
    </row>
    <row r="38" spans="1:19" s="26" customFormat="1" ht="51" customHeight="1">
      <c r="A38" s="22">
        <v>33</v>
      </c>
      <c r="B38" s="23" t="s">
        <v>28</v>
      </c>
      <c r="C38" s="24">
        <v>0</v>
      </c>
      <c r="D38" s="24">
        <v>3721337.1</v>
      </c>
      <c r="E38" s="24">
        <v>1790000</v>
      </c>
      <c r="F38" s="25">
        <f t="shared" si="0"/>
        <v>1790000</v>
      </c>
      <c r="G38" s="11">
        <v>0</v>
      </c>
      <c r="H38" s="25">
        <f t="shared" si="2"/>
        <v>-1931337.1</v>
      </c>
      <c r="I38" s="11">
        <f t="shared" si="3"/>
        <v>0.48100990367145186</v>
      </c>
      <c r="J38" s="24">
        <v>1790000</v>
      </c>
      <c r="K38" s="25">
        <f t="shared" si="4"/>
        <v>1790000</v>
      </c>
      <c r="L38" s="11">
        <v>0</v>
      </c>
      <c r="M38" s="25">
        <f t="shared" si="6"/>
        <v>-1931337.1</v>
      </c>
      <c r="N38" s="11">
        <f t="shared" si="7"/>
        <v>0.48100990367145186</v>
      </c>
      <c r="O38" s="24">
        <v>1790000</v>
      </c>
      <c r="P38" s="25">
        <f t="shared" si="8"/>
        <v>1790000</v>
      </c>
      <c r="Q38" s="11">
        <v>0</v>
      </c>
      <c r="R38" s="25">
        <f t="shared" si="10"/>
        <v>-1931337.1</v>
      </c>
      <c r="S38" s="11">
        <f t="shared" si="11"/>
        <v>0.48100990367145186</v>
      </c>
    </row>
    <row r="39" spans="1:19" ht="51" customHeight="1">
      <c r="A39" s="30" t="s">
        <v>32</v>
      </c>
      <c r="B39" s="31"/>
      <c r="C39" s="20">
        <v>980235079.28999996</v>
      </c>
      <c r="D39" s="4">
        <v>1361974744.49</v>
      </c>
      <c r="E39" s="18">
        <v>1369147697.03</v>
      </c>
      <c r="F39" s="10">
        <f t="shared" si="0"/>
        <v>388912617.74000001</v>
      </c>
      <c r="G39" s="11">
        <f>F39/C39</f>
        <v>0.39675443774333774</v>
      </c>
      <c r="H39" s="10">
        <f>E39-D39</f>
        <v>7172952.5399999619</v>
      </c>
      <c r="I39" s="11">
        <f>H39/D39</f>
        <v>5.2665826359988184E-3</v>
      </c>
      <c r="J39" s="19">
        <f>1074410352.37+98790208.07</f>
        <v>1173200560.4399998</v>
      </c>
      <c r="K39" s="10">
        <f>J39-C39</f>
        <v>192965481.14999986</v>
      </c>
      <c r="L39" s="11">
        <f t="shared" si="5"/>
        <v>1.1968563309219333</v>
      </c>
      <c r="M39" s="10">
        <f>J39-D39</f>
        <v>-188774184.05000019</v>
      </c>
      <c r="N39" s="11">
        <f t="shared" si="7"/>
        <v>0.86139670738117258</v>
      </c>
      <c r="O39" s="20">
        <f>1061043787.5+181495363.69</f>
        <v>1242539151.1900001</v>
      </c>
      <c r="P39" s="10">
        <f>O39-C39</f>
        <v>262304071.9000001</v>
      </c>
      <c r="Q39" s="11">
        <f t="shared" si="9"/>
        <v>1.2675930268584055</v>
      </c>
      <c r="R39" s="10">
        <f>O39-D39</f>
        <v>-119435593.29999995</v>
      </c>
      <c r="S39" s="11">
        <f>O39/D39</f>
        <v>0.91230704256214135</v>
      </c>
    </row>
    <row r="40" spans="1:19" s="17" customFormat="1" ht="18.75">
      <c r="A40" s="12" t="s">
        <v>5</v>
      </c>
      <c r="B40" s="13"/>
      <c r="C40" s="14">
        <f>SUM(C6:C39)</f>
        <v>9413821061.5</v>
      </c>
      <c r="D40" s="14">
        <f>SUM(D6:D39)</f>
        <v>10989615387.820002</v>
      </c>
      <c r="E40" s="14">
        <f>SUM(E6:E39)</f>
        <v>7937409345.9899998</v>
      </c>
      <c r="F40" s="15">
        <f t="shared" si="0"/>
        <v>-1476411715.5100002</v>
      </c>
      <c r="G40" s="16">
        <f t="shared" si="1"/>
        <v>0.84316552164475189</v>
      </c>
      <c r="H40" s="15">
        <f t="shared" si="2"/>
        <v>-3052206041.8300018</v>
      </c>
      <c r="I40" s="16">
        <f t="shared" si="3"/>
        <v>0.72226452572554822</v>
      </c>
      <c r="J40" s="27">
        <f>SUM(J6:J39)</f>
        <v>9309943503.1000004</v>
      </c>
      <c r="K40" s="28">
        <f>J40-C40</f>
        <v>-103877558.39999962</v>
      </c>
      <c r="L40" s="29">
        <f t="shared" si="5"/>
        <v>0.98896542034086132</v>
      </c>
      <c r="M40" s="28">
        <f t="shared" si="6"/>
        <v>-1679671884.7200012</v>
      </c>
      <c r="N40" s="29">
        <f t="shared" si="7"/>
        <v>0.84715826483048595</v>
      </c>
      <c r="O40" s="27">
        <f>SUM(O6:O39)</f>
        <v>9001145084.8400021</v>
      </c>
      <c r="P40" s="15">
        <f t="shared" si="8"/>
        <v>-412675976.65999794</v>
      </c>
      <c r="Q40" s="16">
        <f t="shared" si="9"/>
        <v>0.95616275538232487</v>
      </c>
      <c r="R40" s="15">
        <f t="shared" si="10"/>
        <v>-1988470302.9799995</v>
      </c>
      <c r="S40" s="16">
        <f t="shared" si="11"/>
        <v>0.81905915422810349</v>
      </c>
    </row>
    <row r="43" spans="1:19">
      <c r="C43" s="8"/>
    </row>
    <row r="44" spans="1:19">
      <c r="C44" s="8"/>
    </row>
  </sheetData>
  <mergeCells count="13">
    <mergeCell ref="A39:B39"/>
    <mergeCell ref="B1:S2"/>
    <mergeCell ref="P4:Q4"/>
    <mergeCell ref="R4:S4"/>
    <mergeCell ref="A4:A5"/>
    <mergeCell ref="B4:B5"/>
    <mergeCell ref="C4:C5"/>
    <mergeCell ref="D4:D5"/>
    <mergeCell ref="E4:E5"/>
    <mergeCell ref="F4:G4"/>
    <mergeCell ref="H4:I4"/>
    <mergeCell ref="K4:L4"/>
    <mergeCell ref="M4:N4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5.5.</vt:lpstr>
      <vt:lpstr>'Приложение 5.5.'!Область_печати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215d</dc:creator>
  <cp:lastModifiedBy>204b</cp:lastModifiedBy>
  <cp:lastPrinted>2022-11-09T04:54:58Z</cp:lastPrinted>
  <dcterms:created xsi:type="dcterms:W3CDTF">2021-11-23T07:04:21Z</dcterms:created>
  <dcterms:modified xsi:type="dcterms:W3CDTF">2023-11-29T02:03:20Z</dcterms:modified>
</cp:coreProperties>
</file>