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" sheetId="1" r:id="rId1"/>
    <sheet name="Изменение" sheetId="2" r:id="rId2"/>
  </sheets>
  <definedNames/>
  <calcPr fullCalcOnLoad="1"/>
</workbook>
</file>

<file path=xl/sharedStrings.xml><?xml version="1.0" encoding="utf-8"?>
<sst xmlns="http://schemas.openxmlformats.org/spreadsheetml/2006/main" count="413" uniqueCount="194">
  <si>
    <t>№ п/п</t>
  </si>
  <si>
    <t>Адрес МКД</t>
  </si>
  <si>
    <t>Документ подтверждающий признание МКД аварийным</t>
  </si>
  <si>
    <t>номер</t>
  </si>
  <si>
    <t>дата</t>
  </si>
  <si>
    <t>Планируемая дата окончания переселения</t>
  </si>
  <si>
    <t>Число жителей всего</t>
  </si>
  <si>
    <t>чел.</t>
  </si>
  <si>
    <t>Число жителей планируемых к переселению</t>
  </si>
  <si>
    <t>Общая площадь жилых помещений МКД</t>
  </si>
  <si>
    <t>кв.м.</t>
  </si>
  <si>
    <t>Количество расселяемых жилых помещений</t>
  </si>
  <si>
    <t>всего</t>
  </si>
  <si>
    <t>в том числе:</t>
  </si>
  <si>
    <t>частная собственность</t>
  </si>
  <si>
    <t>муниципальная собственность</t>
  </si>
  <si>
    <t>ед.</t>
  </si>
  <si>
    <t>Стоимость переселения граждан</t>
  </si>
  <si>
    <t>за счет средств местного бюджета</t>
  </si>
  <si>
    <t>руб.</t>
  </si>
  <si>
    <t>Расселяемая площадь жилых помещений</t>
  </si>
  <si>
    <t>за счет субсидии Фонда ЖКХ</t>
  </si>
  <si>
    <t>за счет средств бюджета субьекта Российской Федерации</t>
  </si>
  <si>
    <t>ул. ЧИЧЕРИНА,52</t>
  </si>
  <si>
    <t>ул. ЧИЧЕРИНА,53</t>
  </si>
  <si>
    <t>ул. ЧИЧЕРИНА,54</t>
  </si>
  <si>
    <t>ул. ЧИЧЕРИНА,55</t>
  </si>
  <si>
    <t>ул. ЧИЧЕРИНА,56</t>
  </si>
  <si>
    <t>ул. ЧИЧЕРИНА,57</t>
  </si>
  <si>
    <t>ул. ЧИЧЕРИНА,58</t>
  </si>
  <si>
    <t>ул. ЧИЧЕРИНА,59</t>
  </si>
  <si>
    <t>ул. ЧИЧЕРИНА,60</t>
  </si>
  <si>
    <t>ул. ЧИЧЕРИНА,61</t>
  </si>
  <si>
    <t>ул. ЧИЧЕРИНА,62</t>
  </si>
  <si>
    <t>ул. ЧИЧЕРИНА,63</t>
  </si>
  <si>
    <t xml:space="preserve"> от_______________№ _________</t>
  </si>
  <si>
    <t>Приложение № 4</t>
  </si>
  <si>
    <t>Планируемая дата сноса или реконструкции МКД</t>
  </si>
  <si>
    <t>дополнительные источники финансрования</t>
  </si>
  <si>
    <t>г. Уссурийск, п. Тимирязевский, ул. Воложенина, д. 23</t>
  </si>
  <si>
    <t>г. Уссурийск, с. Воздвиженка, ул. Гарнизонная(ДОС), д. 3</t>
  </si>
  <si>
    <t>г. Уссурийск, с. Воздвиженка, ул. Гарнизонная(ДОС), д. 7</t>
  </si>
  <si>
    <t>г. Уссурийск, с. Глуховка, ул. Октябрьская, д. 51</t>
  </si>
  <si>
    <t>г. Уссурийск, с. Каменушка, ул. Школьная, д. 13а</t>
  </si>
  <si>
    <t>г. Уссурийск, ул. 2-я Шахтерская, д. 23</t>
  </si>
  <si>
    <t>г. Уссурийск, ул. 8 Марта, д. 27</t>
  </si>
  <si>
    <t>г. Уссурийск, ул. Агеева, д. 21</t>
  </si>
  <si>
    <t>г. Уссурийск, ул. Агеева, д. 30</t>
  </si>
  <si>
    <t>г. Уссурийск, ул. Агеева, д. 35а</t>
  </si>
  <si>
    <t>г. Уссурийск, ул. Агеева, д. 38</t>
  </si>
  <si>
    <t>г. Уссурийск, ул. Амурская, д. 13</t>
  </si>
  <si>
    <t>г. Уссурийск, пр-кт. Блюхера, д. 18</t>
  </si>
  <si>
    <t>г. Уссурийск, пр-кт. Блюхера, д. 103</t>
  </si>
  <si>
    <t>г. Уссурийск, ул. Бонивура, д. 3</t>
  </si>
  <si>
    <t>г. Уссурийск, ул. Бонивура, д. 7</t>
  </si>
  <si>
    <t>г. Уссурийск, ул. Ватутина, д. 31</t>
  </si>
  <si>
    <t>г. Уссурийск, ул. Вейса, д. 16</t>
  </si>
  <si>
    <t>г. Уссурийск, ул. Владивостокское шоссе, д. 125 Б</t>
  </si>
  <si>
    <t>г. Уссурийск, ул. Володарского, д. 30</t>
  </si>
  <si>
    <t>г. Уссурийск, ул. Волочаевская, д. 85</t>
  </si>
  <si>
    <t>г. Уссурийск, ул. Воровского, д. 122</t>
  </si>
  <si>
    <t>г. Уссурийск, ул. Вострецова, д. 12</t>
  </si>
  <si>
    <t>г. Уссурийск, ул. Высотная, д. 1а</t>
  </si>
  <si>
    <t>г. Уссурийск, ул. Высотная, д. 2</t>
  </si>
  <si>
    <t>г. Уссурийск, ул. Достоевского, д. 4</t>
  </si>
  <si>
    <t>г. Уссурийск, ул. Достоевского, д. 6</t>
  </si>
  <si>
    <t>г. Уссурийск, ул. Жуковского, д. 6</t>
  </si>
  <si>
    <t>г. Уссурийск, ул. Ивасика, д. 13</t>
  </si>
  <si>
    <t>г. Уссурийск, ул. Ивасика, д. 44</t>
  </si>
  <si>
    <t>г. Уссурийск, ул. Известковая, д. 42</t>
  </si>
  <si>
    <t>г. Уссурийск, ул. Инженерная, д. 7</t>
  </si>
  <si>
    <t>г. Уссурийск, ул. Инженерная, д. 18</t>
  </si>
  <si>
    <t>г. Уссурийск, ул. Калинина, д. 5</t>
  </si>
  <si>
    <t>г. Уссурийск, ул. Калинина, д. 36</t>
  </si>
  <si>
    <t>г. Уссурийск, ул. Калинина, д. 38</t>
  </si>
  <si>
    <t>г. Уссурийск, ул. Кирова, д. 26</t>
  </si>
  <si>
    <t>г. Уссурийск, ул. Комсомольская, д. 13</t>
  </si>
  <si>
    <t>г. Уссурийск, ул. Коршунова, д. 84</t>
  </si>
  <si>
    <t>г. Уссурийск, ул. Красина, д. 120</t>
  </si>
  <si>
    <t>г. Уссурийск, ул. Краснознаменная, д. 19</t>
  </si>
  <si>
    <t>г. Уссурийск, ул. Краснознаменная, д. 30</t>
  </si>
  <si>
    <t>г. Уссурийск, ул. Краснознаменная, д. 38</t>
  </si>
  <si>
    <t>г. Уссурийск, ул. Краснознаменная, д. 102</t>
  </si>
  <si>
    <t>г. Уссурийск, ул. Крестьянская, д. 3</t>
  </si>
  <si>
    <t>г. Уссурийск, ул. Крестьянская, д. 106</t>
  </si>
  <si>
    <t>г. Уссурийск, ул. Крестьянская, д. 139</t>
  </si>
  <si>
    <t>г. Уссурийск, ул. Кузнечная, д. 8</t>
  </si>
  <si>
    <t>г. Уссурийск, ул. Ленина, д. 26</t>
  </si>
  <si>
    <t>г. Уссурийск, ул. Ленина, д. 29</t>
  </si>
  <si>
    <t>г. Уссурийск, ул. Ленина, д. 42</t>
  </si>
  <si>
    <t>г. Уссурийск, ул. Ленина, д. 42 А</t>
  </si>
  <si>
    <t>г. Уссурийск, ул. Ленина, д. 102 А</t>
  </si>
  <si>
    <t>г. Уссурийск, ул. Ленинградская, д. 13</t>
  </si>
  <si>
    <t>г. Уссурийск, ул. Ленинградская, д. 25</t>
  </si>
  <si>
    <t>г. Уссурийск, ул. Ленинградская, д. 26</t>
  </si>
  <si>
    <t>г. Уссурийск, ул. Ленинградская, д. 28</t>
  </si>
  <si>
    <t>г. Уссурийск, ул. Ленинградская, д. 34</t>
  </si>
  <si>
    <t>г. Уссурийск, ул. Ленинградская, д. 49</t>
  </si>
  <si>
    <t>г. Уссурийск, ул. Ленинградская, д. 58</t>
  </si>
  <si>
    <t>г. Уссурийск, ул. Ленинградская, д. 70</t>
  </si>
  <si>
    <t>г. Уссурийск, ул. Ленинградская, д. 74</t>
  </si>
  <si>
    <t>г. Уссурийск, ул. Локомотивная, д. 2</t>
  </si>
  <si>
    <t>г. Уссурийск, ул. Локомотивная, д. 4</t>
  </si>
  <si>
    <t>г. Уссурийск, ул. Ломоносова, д. 20</t>
  </si>
  <si>
    <t>г. Уссурийск, ул. Ломоносова, д. 38</t>
  </si>
  <si>
    <t>г. Уссурийск, ул. Механизаторов, д. 37</t>
  </si>
  <si>
    <t>г. Уссурийск, ул. Московская, д. 16</t>
  </si>
  <si>
    <t>г. Уссурийск, ул. Нагорная, д. 10</t>
  </si>
  <si>
    <t>г. Уссурийск, ул. Некрасова, д. 13</t>
  </si>
  <si>
    <t>г. Уссурийск, ул. Некрасова, д. 117</t>
  </si>
  <si>
    <t>г. Уссурийск, ул. Некрасова, д. 119 Б</t>
  </si>
  <si>
    <t>г. Уссурийск, ул. Некрасова, д. 205</t>
  </si>
  <si>
    <t>г. Уссурийск, ул. Некрасова, д. 225, к. А</t>
  </si>
  <si>
    <t>г. Уссурийск, проезд. Новоникольский, д. 3</t>
  </si>
  <si>
    <t>г. Уссурийск, ул. Новоселова, д. 3</t>
  </si>
  <si>
    <t>г. Уссурийск, ул. Общественная, д. 99</t>
  </si>
  <si>
    <t>г. Уссурийск, ул. Октябрьская, д. 163</t>
  </si>
  <si>
    <t>г. Уссурийск, ул. Пионерская, д. 61</t>
  </si>
  <si>
    <t>г. Уссурийск, пер. Плантационный, д. 10</t>
  </si>
  <si>
    <t>г. Уссурийск, ул. Плеханова, д. 1</t>
  </si>
  <si>
    <t>г. Уссурийск, ул. Плеханова, д. 116</t>
  </si>
  <si>
    <t>г. Уссурийск, ул. Полушкина, д. 45А</t>
  </si>
  <si>
    <t>г. Уссурийск, ул. Полушкина, д. 96, к. А</t>
  </si>
  <si>
    <t>г. Уссурийск, ул. Попова, д. 19</t>
  </si>
  <si>
    <t>г. Уссурийск, ул. Попова, д. 78</t>
  </si>
  <si>
    <t>г. Уссурийск, ул. Приморская, д. 9</t>
  </si>
  <si>
    <t>г. Уссурийск, ул. Пушкина, д. 2</t>
  </si>
  <si>
    <t>г. Уссурийск, ул. Пушкина, д. 9</t>
  </si>
  <si>
    <t>г. Уссурийск, пер. Пушкина, д. 9</t>
  </si>
  <si>
    <t>г. Уссурийск, ул. Пушкина, д. 151</t>
  </si>
  <si>
    <t>г. Уссурийск, ул. Резервная, д. 19</t>
  </si>
  <si>
    <t>г. Уссурийск, ул. Резервная, д. 25</t>
  </si>
  <si>
    <t>г. Уссурийск, ул. Ровная, д. 15</t>
  </si>
  <si>
    <t>г. Уссурийск, ул. Розинская, д. 30</t>
  </si>
  <si>
    <t>г. Уссурийск, ул. Слободская, д. 8</t>
  </si>
  <si>
    <t>г. Уссурийск, ул. Советская, д. 19</t>
  </si>
  <si>
    <t>г. Уссурийск, ул. Советская, д. 53</t>
  </si>
  <si>
    <t>г. Уссурийск, ул. Солдатская, д. 45</t>
  </si>
  <si>
    <t>г. Уссурийск, ул. Тимирязева, д. 4</t>
  </si>
  <si>
    <t>г. Уссурийск, ул. Тимирязева, д. 30</t>
  </si>
  <si>
    <t>г. Уссурийск, ул. Тимирязева, д. 63</t>
  </si>
  <si>
    <t>г. Уссурийск, ул. Топоркова, д. 124</t>
  </si>
  <si>
    <t>г. Уссурийск, ул. Топоркова, д. 132</t>
  </si>
  <si>
    <t>г. Уссурийск, ул. Тургенева, д. 11</t>
  </si>
  <si>
    <t>г. Уссурийск, ул. Тургенева, д. 44</t>
  </si>
  <si>
    <t>г. Уссурийск, ул. Уссурийская, д. 52</t>
  </si>
  <si>
    <t>г. Уссурийск, ул. Фрунзе, д. 111</t>
  </si>
  <si>
    <t>г. Уссурийск, ул. Чапаева, д. 24</t>
  </si>
  <si>
    <t>г. Уссурийск, ул. Чичерина, д. 30</t>
  </si>
  <si>
    <t>г. Уссурийск, ул. Чичерина, д. 53, к. А</t>
  </si>
  <si>
    <t>г. Уссурийск, ул. Чкалова, д. 1</t>
  </si>
  <si>
    <t>г. Уссурийск, ул. Шахта 4-я, д. 21</t>
  </si>
  <si>
    <t>г. Уссурийск, ул. Шоссейная, д. 9</t>
  </si>
  <si>
    <t xml:space="preserve">г. Уссурийск, ул. Тихменева, д. 7 </t>
  </si>
  <si>
    <t xml:space="preserve">              Перечень аварийных многоквартирных домов на 2019-2025 годы</t>
  </si>
  <si>
    <t>.</t>
  </si>
  <si>
    <t>05.112014</t>
  </si>
  <si>
    <t>г. Уссурийск, ул. Крестьянская, д. 149А</t>
  </si>
  <si>
    <t>г. Уссурийск, ул. Степана Разина, д. 6А</t>
  </si>
  <si>
    <t>г. Уссурийск, ул. Дзержинского, д. 78А</t>
  </si>
  <si>
    <t>г. Уссурийск, ул. Ленинградская, д. 11А</t>
  </si>
  <si>
    <t>г. Уссурийск, ул. Фрунзе, д. 117В</t>
  </si>
  <si>
    <t>г. Уссурийск, ул. Амурская, д. 13А</t>
  </si>
  <si>
    <t>г. Уссурийск, ул. Горького, д. 94А</t>
  </si>
  <si>
    <t>г. Уссурийск, ул. Горького, д. 94Б</t>
  </si>
  <si>
    <t>г. Уссурийск, ул. Ивасика, д. 48А</t>
  </si>
  <si>
    <t>г. Уссурийск, ул. Некрасова, д. 15Б</t>
  </si>
  <si>
    <t>г. Уссурийск, ул. Некрасова, д. 119В</t>
  </si>
  <si>
    <t>г. Уссурийск, ул. Ивасика, д. 46А</t>
  </si>
  <si>
    <t>г. Уссурийск, ул. Лазо, д. 22А</t>
  </si>
  <si>
    <t>г. Уссурийск, ул. Краснознаменная, д. 10А</t>
  </si>
  <si>
    <t>г. Уссурийск, пр-кт. Блюхера, д. 5А</t>
  </si>
  <si>
    <t>г. Уссурийск, пр-кт. Блюхера, д. 7А</t>
  </si>
  <si>
    <t>г. Уссурийск, ул. Крестьянская, д. 65А</t>
  </si>
  <si>
    <t>г. Уссурийск, ул. Ленинградская, д. 4 Б</t>
  </si>
  <si>
    <t>г. Уссурийск, ул. Лермонтова, д. 26 Б</t>
  </si>
  <si>
    <t>г. Уссурийск, ул. Некрасова, д. 119 Г</t>
  </si>
  <si>
    <t>г. Уссурийск, ул. Некрасова, д. 119А</t>
  </si>
  <si>
    <t>г. Уссурийск, ш. Новоникольское, д. 27А</t>
  </si>
  <si>
    <t>г. Уссурийск, ул. Строительная, д. 6 А</t>
  </si>
  <si>
    <t xml:space="preserve">к муниципальной программе </t>
  </si>
  <si>
    <t>"Переселение граждан из аварийного</t>
  </si>
  <si>
    <t xml:space="preserve">жилищного фонда в Уссурийском </t>
  </si>
  <si>
    <t>городском округе" на 2019-2025 годы</t>
  </si>
  <si>
    <t>Итого по Уссурийскому городскому округу 2019 год</t>
  </si>
  <si>
    <t>Переселение без средств Фонда содействия реформированию ЖКХ</t>
  </si>
  <si>
    <t>г. Уссурийск, пер. Артиллерийский, д. 4А</t>
  </si>
  <si>
    <t>итого</t>
  </si>
  <si>
    <t>Итого по Уссурийскому городскому округу 2020 год</t>
  </si>
  <si>
    <t>Итого на 2019-2023 годы</t>
  </si>
  <si>
    <t>Итого по Уссурийскому городскому округу 2020-2023 годы</t>
  </si>
  <si>
    <t>Итого по Уссурийскому городскому округу 2020-2023 годы с участием средств Фонда ЖКХ</t>
  </si>
  <si>
    <t>«Переселение граждан из аварийного</t>
  </si>
  <si>
    <t>городском округе» на 2019-2025 годы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</si>
</sst>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\-#,##0.00\ "/>
    <numFmt numFmtId="183" formatCode="[$-FC19]d\ mmmm\ yyyy\ &quot;г.&quot;"/>
    <numFmt numFmtId="184" formatCode="###\ ###\ ###\ ##0"/>
    <numFmt numFmtId="185" formatCode="###\ ###\ ###\ ##0.00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8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14" fontId="10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textRotation="90"/>
    </xf>
    <xf numFmtId="0" fontId="8" fillId="0" borderId="10" xfId="0" applyFont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4" fontId="53" fillId="33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2" fontId="53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4" fontId="53" fillId="33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2" fontId="53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10" fillId="0" borderId="10" xfId="60" applyNumberFormat="1" applyFont="1" applyFill="1" applyBorder="1" applyAlignment="1">
      <alignment horizontal="right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14" fontId="10" fillId="33" borderId="10" xfId="0" applyNumberFormat="1" applyFont="1" applyFill="1" applyBorder="1" applyAlignment="1">
      <alignment vertical="center"/>
    </xf>
    <xf numFmtId="2" fontId="10" fillId="34" borderId="10" xfId="0" applyNumberFormat="1" applyFont="1" applyFill="1" applyBorder="1" applyAlignment="1">
      <alignment vertical="center"/>
    </xf>
    <xf numFmtId="2" fontId="10" fillId="34" borderId="10" xfId="0" applyNumberFormat="1" applyFont="1" applyFill="1" applyBorder="1" applyAlignment="1">
      <alignment horizontal="right" vertical="center"/>
    </xf>
    <xf numFmtId="2" fontId="10" fillId="34" borderId="10" xfId="6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2" fontId="53" fillId="33" borderId="10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horizontal="right" vertical="center"/>
    </xf>
    <xf numFmtId="2" fontId="10" fillId="33" borderId="10" xfId="60" applyNumberFormat="1" applyFont="1" applyFill="1" applyBorder="1" applyAlignment="1">
      <alignment horizontal="right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3" fillId="0" borderId="16" xfId="0" applyFont="1" applyBorder="1" applyAlignment="1">
      <alignment horizontal="left" wrapText="1"/>
    </xf>
    <xf numFmtId="0" fontId="53" fillId="0" borderId="15" xfId="0" applyFont="1" applyBorder="1" applyAlignment="1">
      <alignment horizontal="center"/>
    </xf>
    <xf numFmtId="14" fontId="10" fillId="0" borderId="15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distributed" textRotation="255"/>
    </xf>
    <xf numFmtId="2" fontId="0" fillId="0" borderId="0" xfId="0" applyNumberFormat="1" applyBorder="1" applyAlignment="1">
      <alignment/>
    </xf>
    <xf numFmtId="0" fontId="53" fillId="0" borderId="10" xfId="0" applyFont="1" applyBorder="1" applyAlignment="1">
      <alignment horizontal="center"/>
    </xf>
    <xf numFmtId="0" fontId="53" fillId="35" borderId="10" xfId="0" applyFont="1" applyFill="1" applyBorder="1" applyAlignment="1">
      <alignment vertical="center"/>
    </xf>
    <xf numFmtId="184" fontId="12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right" vertical="center"/>
    </xf>
    <xf numFmtId="1" fontId="10" fillId="35" borderId="10" xfId="0" applyNumberFormat="1" applyFont="1" applyFill="1" applyBorder="1" applyAlignment="1">
      <alignment horizontal="right" vertical="center"/>
    </xf>
    <xf numFmtId="0" fontId="53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right" vertical="center"/>
    </xf>
    <xf numFmtId="2" fontId="10" fillId="35" borderId="10" xfId="0" applyNumberFormat="1" applyFont="1" applyFill="1" applyBorder="1" applyAlignment="1">
      <alignment horizontal="right" vertical="center"/>
    </xf>
    <xf numFmtId="2" fontId="53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 wrapText="1"/>
    </xf>
    <xf numFmtId="2" fontId="53" fillId="35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2" fontId="10" fillId="35" borderId="10" xfId="6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distributed" textRotation="255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184" fontId="10" fillId="33" borderId="10" xfId="0" applyNumberFormat="1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horizontal="left" wrapText="1"/>
    </xf>
    <xf numFmtId="14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right" vertical="center"/>
    </xf>
    <xf numFmtId="184" fontId="12" fillId="33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right" vertical="center"/>
    </xf>
    <xf numFmtId="2" fontId="10" fillId="33" borderId="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 wrapText="1"/>
    </xf>
    <xf numFmtId="14" fontId="10" fillId="33" borderId="1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8" fillId="33" borderId="10" xfId="0" applyFont="1" applyFill="1" applyBorder="1" applyAlignment="1">
      <alignment vertical="center" textRotation="90"/>
    </xf>
    <xf numFmtId="0" fontId="9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textRotation="90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9" fontId="0" fillId="33" borderId="17" xfId="0" applyNumberForma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textRotation="90" wrapText="1"/>
    </xf>
    <xf numFmtId="0" fontId="0" fillId="33" borderId="10" xfId="0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textRotation="9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vertical="center" textRotation="90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textRotation="90" wrapText="1"/>
    </xf>
    <xf numFmtId="49" fontId="0" fillId="0" borderId="17" xfId="0" applyNumberForma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5"/>
  <sheetViews>
    <sheetView tabSelected="1" zoomScale="90" zoomScaleNormal="90" workbookViewId="0" topLeftCell="A13">
      <selection activeCell="M11" sqref="M11:O11"/>
    </sheetView>
  </sheetViews>
  <sheetFormatPr defaultColWidth="9.140625" defaultRowHeight="15"/>
  <cols>
    <col min="1" max="1" width="5.140625" style="92" customWidth="1"/>
    <col min="2" max="2" width="38.28125" style="92" customWidth="1"/>
    <col min="3" max="3" width="8.140625" style="92" customWidth="1"/>
    <col min="4" max="4" width="11.421875" style="92" customWidth="1"/>
    <col min="5" max="5" width="12.28125" style="92" customWidth="1"/>
    <col min="6" max="6" width="9.140625" style="92" customWidth="1"/>
    <col min="7" max="7" width="11.28125" style="92" customWidth="1"/>
    <col min="8" max="8" width="8.8515625" style="92" customWidth="1"/>
    <col min="9" max="9" width="9.28125" style="92" customWidth="1"/>
    <col min="10" max="10" width="7.28125" style="92" customWidth="1"/>
    <col min="11" max="11" width="6.7109375" style="92" customWidth="1"/>
    <col min="12" max="12" width="7.00390625" style="92" customWidth="1"/>
    <col min="13" max="13" width="9.7109375" style="92" customWidth="1"/>
    <col min="14" max="14" width="8.57421875" style="92" customWidth="1"/>
    <col min="15" max="15" width="10.57421875" style="92" customWidth="1"/>
    <col min="16" max="17" width="16.140625" style="92" customWidth="1"/>
    <col min="18" max="18" width="15.7109375" style="92" customWidth="1"/>
    <col min="19" max="19" width="15.57421875" style="92" customWidth="1"/>
    <col min="20" max="20" width="16.140625" style="92" customWidth="1"/>
    <col min="21" max="21" width="16.57421875" style="92" customWidth="1"/>
    <col min="22" max="22" width="15.140625" style="92" customWidth="1"/>
    <col min="23" max="16384" width="9.140625" style="92" customWidth="1"/>
  </cols>
  <sheetData>
    <row r="1" spans="1:22" ht="23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R1" s="135" t="s">
        <v>36</v>
      </c>
      <c r="S1" s="135"/>
      <c r="T1" s="133"/>
      <c r="U1" s="133"/>
      <c r="V1" s="93"/>
    </row>
    <row r="2" spans="1:22" ht="23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S2" s="131"/>
      <c r="T2" s="131"/>
      <c r="U2" s="131"/>
      <c r="V2" s="93"/>
    </row>
    <row r="3" spans="1:22" ht="23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R3" s="137" t="s">
        <v>180</v>
      </c>
      <c r="S3" s="137"/>
      <c r="T3" s="137"/>
      <c r="U3" s="137"/>
      <c r="V3" s="94"/>
    </row>
    <row r="4" spans="1:22" ht="23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5"/>
      <c r="N4" s="91"/>
      <c r="O4" s="91"/>
      <c r="R4" s="135" t="s">
        <v>192</v>
      </c>
      <c r="S4" s="135"/>
      <c r="T4" s="135"/>
      <c r="U4" s="133"/>
      <c r="V4" s="93"/>
    </row>
    <row r="5" spans="1:22" ht="23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5"/>
      <c r="N5" s="91"/>
      <c r="O5" s="91"/>
      <c r="R5" s="135" t="s">
        <v>182</v>
      </c>
      <c r="S5" s="135"/>
      <c r="T5" s="135"/>
      <c r="U5" s="135"/>
      <c r="V5" s="93"/>
    </row>
    <row r="6" spans="1:22" ht="23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5"/>
      <c r="N6" s="91"/>
      <c r="O6" s="91"/>
      <c r="R6" s="135" t="s">
        <v>193</v>
      </c>
      <c r="S6" s="135"/>
      <c r="T6" s="135"/>
      <c r="U6" s="135"/>
      <c r="V6" s="93"/>
    </row>
    <row r="7" spans="1:22" ht="23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R7" s="135" t="s">
        <v>35</v>
      </c>
      <c r="S7" s="135"/>
      <c r="T7" s="135"/>
      <c r="U7" s="135"/>
      <c r="V7" s="93"/>
    </row>
    <row r="8" spans="1:21" ht="27.7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S8" s="96"/>
      <c r="T8" s="96"/>
      <c r="U8" s="96"/>
    </row>
    <row r="9" spans="1:21" ht="18.75">
      <c r="A9" s="136" t="s">
        <v>154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2"/>
    </row>
    <row r="10" spans="1:21" ht="15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s="68" customFormat="1" ht="66" customHeight="1">
      <c r="A11" s="139" t="s">
        <v>0</v>
      </c>
      <c r="B11" s="141" t="s">
        <v>1</v>
      </c>
      <c r="C11" s="143" t="s">
        <v>2</v>
      </c>
      <c r="D11" s="144"/>
      <c r="E11" s="145" t="s">
        <v>5</v>
      </c>
      <c r="F11" s="143" t="s">
        <v>37</v>
      </c>
      <c r="G11" s="143" t="s">
        <v>6</v>
      </c>
      <c r="H11" s="143" t="s">
        <v>8</v>
      </c>
      <c r="I11" s="145" t="s">
        <v>9</v>
      </c>
      <c r="J11" s="139" t="s">
        <v>11</v>
      </c>
      <c r="K11" s="146"/>
      <c r="L11" s="146"/>
      <c r="M11" s="139" t="s">
        <v>20</v>
      </c>
      <c r="N11" s="139"/>
      <c r="O11" s="139"/>
      <c r="P11" s="139" t="s">
        <v>17</v>
      </c>
      <c r="Q11" s="139"/>
      <c r="R11" s="139"/>
      <c r="S11" s="139"/>
      <c r="T11" s="139"/>
      <c r="U11" s="143" t="s">
        <v>38</v>
      </c>
    </row>
    <row r="12" spans="1:21" s="68" customFormat="1" ht="30" customHeight="1">
      <c r="A12" s="140"/>
      <c r="B12" s="142"/>
      <c r="C12" s="144"/>
      <c r="D12" s="144"/>
      <c r="E12" s="144"/>
      <c r="F12" s="144"/>
      <c r="G12" s="147"/>
      <c r="H12" s="147"/>
      <c r="I12" s="144"/>
      <c r="J12" s="148" t="s">
        <v>12</v>
      </c>
      <c r="K12" s="139" t="s">
        <v>13</v>
      </c>
      <c r="L12" s="139"/>
      <c r="M12" s="148" t="s">
        <v>12</v>
      </c>
      <c r="N12" s="139" t="s">
        <v>13</v>
      </c>
      <c r="O12" s="139"/>
      <c r="P12" s="148" t="s">
        <v>187</v>
      </c>
      <c r="Q12" s="98" t="s">
        <v>12</v>
      </c>
      <c r="R12" s="139" t="s">
        <v>13</v>
      </c>
      <c r="S12" s="139"/>
      <c r="T12" s="139"/>
      <c r="U12" s="143"/>
    </row>
    <row r="13" spans="1:21" s="68" customFormat="1" ht="146.25" customHeight="1">
      <c r="A13" s="140"/>
      <c r="B13" s="142"/>
      <c r="C13" s="144"/>
      <c r="D13" s="144"/>
      <c r="E13" s="144"/>
      <c r="F13" s="144"/>
      <c r="G13" s="147"/>
      <c r="H13" s="147"/>
      <c r="I13" s="144"/>
      <c r="J13" s="144"/>
      <c r="K13" s="128" t="s">
        <v>14</v>
      </c>
      <c r="L13" s="130" t="s">
        <v>15</v>
      </c>
      <c r="M13" s="144"/>
      <c r="N13" s="128" t="s">
        <v>14</v>
      </c>
      <c r="O13" s="130" t="s">
        <v>15</v>
      </c>
      <c r="P13" s="144"/>
      <c r="Q13" s="129"/>
      <c r="R13" s="130" t="s">
        <v>21</v>
      </c>
      <c r="S13" s="130" t="s">
        <v>22</v>
      </c>
      <c r="T13" s="130" t="s">
        <v>18</v>
      </c>
      <c r="U13" s="143"/>
    </row>
    <row r="14" spans="1:21" s="68" customFormat="1" ht="18.75" customHeight="1">
      <c r="A14" s="99"/>
      <c r="B14" s="100"/>
      <c r="C14" s="101" t="s">
        <v>3</v>
      </c>
      <c r="D14" s="101" t="s">
        <v>4</v>
      </c>
      <c r="E14" s="101"/>
      <c r="F14" s="101"/>
      <c r="G14" s="102" t="s">
        <v>7</v>
      </c>
      <c r="H14" s="103" t="s">
        <v>7</v>
      </c>
      <c r="I14" s="103" t="s">
        <v>10</v>
      </c>
      <c r="J14" s="103" t="s">
        <v>16</v>
      </c>
      <c r="K14" s="103" t="s">
        <v>16</v>
      </c>
      <c r="L14" s="103" t="s">
        <v>16</v>
      </c>
      <c r="M14" s="103" t="s">
        <v>10</v>
      </c>
      <c r="N14" s="103" t="s">
        <v>10</v>
      </c>
      <c r="O14" s="103" t="s">
        <v>10</v>
      </c>
      <c r="P14" s="103" t="s">
        <v>19</v>
      </c>
      <c r="Q14" s="103"/>
      <c r="R14" s="103" t="s">
        <v>19</v>
      </c>
      <c r="S14" s="103" t="s">
        <v>19</v>
      </c>
      <c r="T14" s="100" t="s">
        <v>19</v>
      </c>
      <c r="U14" s="100" t="s">
        <v>19</v>
      </c>
    </row>
    <row r="15" spans="1:21" s="68" customFormat="1" ht="19.5" customHeight="1">
      <c r="A15" s="104">
        <v>1</v>
      </c>
      <c r="B15" s="104">
        <v>2</v>
      </c>
      <c r="C15" s="104">
        <v>3</v>
      </c>
      <c r="D15" s="104">
        <v>4</v>
      </c>
      <c r="E15" s="104">
        <v>5</v>
      </c>
      <c r="F15" s="104">
        <v>6</v>
      </c>
      <c r="G15" s="104">
        <v>7</v>
      </c>
      <c r="H15" s="104">
        <v>8</v>
      </c>
      <c r="I15" s="104">
        <v>9</v>
      </c>
      <c r="J15" s="104">
        <v>10</v>
      </c>
      <c r="K15" s="104">
        <v>11</v>
      </c>
      <c r="L15" s="104">
        <v>12</v>
      </c>
      <c r="M15" s="104">
        <v>13</v>
      </c>
      <c r="N15" s="104">
        <v>14</v>
      </c>
      <c r="O15" s="104">
        <v>15</v>
      </c>
      <c r="P15" s="104">
        <v>16</v>
      </c>
      <c r="Q15" s="104"/>
      <c r="R15" s="104">
        <v>17</v>
      </c>
      <c r="S15" s="104">
        <v>18</v>
      </c>
      <c r="T15" s="104">
        <v>19</v>
      </c>
      <c r="U15" s="104">
        <v>20</v>
      </c>
    </row>
    <row r="16" spans="1:21" s="68" customFormat="1" ht="15.75" customHeight="1">
      <c r="A16" s="134"/>
      <c r="B16" s="105" t="s">
        <v>189</v>
      </c>
      <c r="C16" s="134"/>
      <c r="D16" s="134"/>
      <c r="E16" s="134"/>
      <c r="F16" s="134"/>
      <c r="G16" s="106">
        <v>2014</v>
      </c>
      <c r="H16" s="106">
        <v>2014</v>
      </c>
      <c r="I16" s="107">
        <f>I18+I24+I28</f>
        <v>42469.909999999996</v>
      </c>
      <c r="J16" s="106">
        <f>J18+J24+J28</f>
        <v>929</v>
      </c>
      <c r="K16" s="106">
        <f>K18+K24+K28</f>
        <v>487</v>
      </c>
      <c r="L16" s="106">
        <f>L18+L24+L28</f>
        <v>442</v>
      </c>
      <c r="M16" s="107">
        <f>M18+M24+M28</f>
        <v>38088.26999999999</v>
      </c>
      <c r="N16" s="107">
        <f>N17+N28</f>
        <v>20838.600000000002</v>
      </c>
      <c r="O16" s="107">
        <f>O17+O28</f>
        <v>17119.37</v>
      </c>
      <c r="P16" s="107">
        <f>P17+P28</f>
        <v>2957911784.247901</v>
      </c>
      <c r="Q16" s="108">
        <f>SUM(Q29:Q165)</f>
        <v>2817831779.4679</v>
      </c>
      <c r="R16" s="107">
        <f>SUM(R29:R165)</f>
        <v>2225553496.9873967</v>
      </c>
      <c r="S16" s="107">
        <f>SUM(S29:S165)</f>
        <v>590040135.5720571</v>
      </c>
      <c r="T16" s="107">
        <f>SUM(T29:T165)</f>
        <v>2238146.908446321</v>
      </c>
      <c r="U16" s="108">
        <f>SUM(U29:U165)</f>
        <v>140080004.77999997</v>
      </c>
    </row>
    <row r="17" spans="1:21" s="68" customFormat="1" ht="25.5" customHeight="1">
      <c r="A17" s="134"/>
      <c r="B17" s="109" t="s">
        <v>184</v>
      </c>
      <c r="C17" s="134"/>
      <c r="D17" s="134"/>
      <c r="E17" s="134"/>
      <c r="F17" s="134"/>
      <c r="G17" s="106"/>
      <c r="H17" s="106"/>
      <c r="I17" s="107"/>
      <c r="J17" s="106">
        <f aca="true" t="shared" si="0" ref="J17:P17">J18</f>
        <v>6</v>
      </c>
      <c r="K17" s="106">
        <f t="shared" si="0"/>
        <v>0</v>
      </c>
      <c r="L17" s="106">
        <f t="shared" si="0"/>
        <v>6</v>
      </c>
      <c r="M17" s="107">
        <f t="shared" si="0"/>
        <v>198.79999999999998</v>
      </c>
      <c r="N17" s="107">
        <f t="shared" si="0"/>
        <v>0</v>
      </c>
      <c r="O17" s="107">
        <f t="shared" si="0"/>
        <v>198.79999999999998</v>
      </c>
      <c r="P17" s="107">
        <f t="shared" si="0"/>
        <v>0</v>
      </c>
      <c r="Q17" s="108"/>
      <c r="R17" s="108"/>
      <c r="S17" s="108"/>
      <c r="T17" s="108"/>
      <c r="U17" s="108"/>
    </row>
    <row r="18" spans="1:21" s="68" customFormat="1" ht="27.75" customHeight="1">
      <c r="A18" s="134"/>
      <c r="B18" s="109" t="s">
        <v>185</v>
      </c>
      <c r="C18" s="134"/>
      <c r="D18" s="134"/>
      <c r="E18" s="134"/>
      <c r="F18" s="134"/>
      <c r="G18" s="106"/>
      <c r="H18" s="106"/>
      <c r="I18" s="107"/>
      <c r="J18" s="106">
        <f aca="true" t="shared" si="1" ref="J18:O18">SUM(J19:J22)</f>
        <v>6</v>
      </c>
      <c r="K18" s="106">
        <f t="shared" si="1"/>
        <v>0</v>
      </c>
      <c r="L18" s="106">
        <f t="shared" si="1"/>
        <v>6</v>
      </c>
      <c r="M18" s="107">
        <f t="shared" si="1"/>
        <v>198.79999999999998</v>
      </c>
      <c r="N18" s="107">
        <f t="shared" si="1"/>
        <v>0</v>
      </c>
      <c r="O18" s="107">
        <f t="shared" si="1"/>
        <v>198.79999999999998</v>
      </c>
      <c r="P18" s="107">
        <f>SUM(P19:P21)</f>
        <v>0</v>
      </c>
      <c r="Q18" s="107">
        <f>SUM(Q19:Q21)</f>
        <v>0</v>
      </c>
      <c r="R18" s="107">
        <f>SUM(R19:R21)</f>
        <v>0</v>
      </c>
      <c r="S18" s="107">
        <f>SUM(S19:S21)</f>
        <v>0</v>
      </c>
      <c r="T18" s="107">
        <f>SUM(T19:T21)</f>
        <v>0</v>
      </c>
      <c r="U18" s="108"/>
    </row>
    <row r="19" spans="1:21" s="68" customFormat="1" ht="14.25" customHeight="1">
      <c r="A19" s="110">
        <v>1</v>
      </c>
      <c r="B19" s="57" t="s">
        <v>45</v>
      </c>
      <c r="C19" s="26">
        <v>16</v>
      </c>
      <c r="D19" s="27">
        <v>41382</v>
      </c>
      <c r="E19" s="27">
        <v>45291</v>
      </c>
      <c r="F19" s="27"/>
      <c r="G19" s="111">
        <v>24</v>
      </c>
      <c r="H19" s="111">
        <v>7</v>
      </c>
      <c r="I19" s="111">
        <v>577.9</v>
      </c>
      <c r="J19" s="112">
        <v>2</v>
      </c>
      <c r="K19" s="112"/>
      <c r="L19" s="112">
        <v>2</v>
      </c>
      <c r="M19" s="65">
        <v>107.7</v>
      </c>
      <c r="N19" s="65"/>
      <c r="O19" s="65">
        <v>107.7</v>
      </c>
      <c r="P19" s="65">
        <v>0</v>
      </c>
      <c r="Q19" s="65">
        <v>0</v>
      </c>
      <c r="R19" s="108"/>
      <c r="S19" s="108"/>
      <c r="T19" s="108"/>
      <c r="U19" s="108"/>
    </row>
    <row r="20" spans="1:21" s="68" customFormat="1" ht="13.5" customHeight="1">
      <c r="A20" s="110">
        <v>2</v>
      </c>
      <c r="B20" s="34" t="s">
        <v>179</v>
      </c>
      <c r="C20" s="26">
        <v>2233</v>
      </c>
      <c r="D20" s="27">
        <v>42576</v>
      </c>
      <c r="E20" s="27">
        <v>45291</v>
      </c>
      <c r="F20" s="27"/>
      <c r="G20" s="63">
        <v>57</v>
      </c>
      <c r="H20" s="63">
        <v>3</v>
      </c>
      <c r="I20" s="63">
        <v>682.5</v>
      </c>
      <c r="J20" s="112">
        <v>2</v>
      </c>
      <c r="K20" s="112"/>
      <c r="L20" s="112">
        <v>2</v>
      </c>
      <c r="M20" s="65">
        <v>20.2</v>
      </c>
      <c r="N20" s="65"/>
      <c r="O20" s="65">
        <v>20.2</v>
      </c>
      <c r="P20" s="65">
        <v>0</v>
      </c>
      <c r="Q20" s="65">
        <v>0</v>
      </c>
      <c r="R20" s="108"/>
      <c r="S20" s="108"/>
      <c r="T20" s="108"/>
      <c r="U20" s="108"/>
    </row>
    <row r="21" spans="1:21" s="68" customFormat="1" ht="16.5" customHeight="1">
      <c r="A21" s="110">
        <v>3</v>
      </c>
      <c r="B21" s="113" t="s">
        <v>186</v>
      </c>
      <c r="C21" s="116">
        <v>9</v>
      </c>
      <c r="D21" s="114">
        <v>41304</v>
      </c>
      <c r="E21" s="114">
        <v>45291</v>
      </c>
      <c r="F21" s="134"/>
      <c r="G21" s="115">
        <v>2</v>
      </c>
      <c r="H21" s="115">
        <v>2</v>
      </c>
      <c r="I21" s="65">
        <v>89.9</v>
      </c>
      <c r="J21" s="112">
        <v>1</v>
      </c>
      <c r="K21" s="112"/>
      <c r="L21" s="112">
        <v>1</v>
      </c>
      <c r="M21" s="65">
        <v>44.8</v>
      </c>
      <c r="N21" s="65"/>
      <c r="O21" s="65">
        <v>44.8</v>
      </c>
      <c r="P21" s="65">
        <v>0</v>
      </c>
      <c r="Q21" s="65">
        <v>0</v>
      </c>
      <c r="R21" s="108"/>
      <c r="S21" s="108"/>
      <c r="T21" s="108"/>
      <c r="U21" s="108"/>
    </row>
    <row r="22" spans="1:21" s="68" customFormat="1" ht="16.5" customHeight="1">
      <c r="A22" s="110">
        <v>4</v>
      </c>
      <c r="B22" s="34" t="s">
        <v>131</v>
      </c>
      <c r="C22" s="26">
        <v>2646</v>
      </c>
      <c r="D22" s="27">
        <v>42282</v>
      </c>
      <c r="E22" s="27">
        <v>45291</v>
      </c>
      <c r="F22" s="134"/>
      <c r="G22" s="115">
        <v>14</v>
      </c>
      <c r="H22" s="115">
        <v>1</v>
      </c>
      <c r="I22" s="119">
        <v>411.2</v>
      </c>
      <c r="J22" s="112">
        <v>1</v>
      </c>
      <c r="K22" s="112"/>
      <c r="L22" s="112">
        <v>1</v>
      </c>
      <c r="M22" s="65">
        <v>26.1</v>
      </c>
      <c r="N22" s="65"/>
      <c r="O22" s="65">
        <v>26.1</v>
      </c>
      <c r="P22" s="65">
        <v>0</v>
      </c>
      <c r="Q22" s="65">
        <v>0</v>
      </c>
      <c r="R22" s="108"/>
      <c r="S22" s="108"/>
      <c r="T22" s="108"/>
      <c r="U22" s="108"/>
    </row>
    <row r="23" spans="1:21" s="68" customFormat="1" ht="28.5" customHeight="1">
      <c r="A23" s="110"/>
      <c r="B23" s="109" t="s">
        <v>188</v>
      </c>
      <c r="C23" s="116"/>
      <c r="D23" s="114"/>
      <c r="E23" s="114"/>
      <c r="F23" s="134"/>
      <c r="G23" s="115"/>
      <c r="H23" s="115"/>
      <c r="I23" s="117"/>
      <c r="J23" s="118">
        <f>SUM(J25:J27)</f>
        <v>5</v>
      </c>
      <c r="K23" s="112"/>
      <c r="L23" s="118">
        <f>SUM(L25:L27)</f>
        <v>5</v>
      </c>
      <c r="M23" s="108">
        <f>SUM(M25:M27)</f>
        <v>130.3</v>
      </c>
      <c r="N23" s="108">
        <v>0</v>
      </c>
      <c r="O23" s="108">
        <f>SUM(O25:O27)</f>
        <v>130.3</v>
      </c>
      <c r="P23" s="65"/>
      <c r="Q23" s="65"/>
      <c r="R23" s="108"/>
      <c r="S23" s="108"/>
      <c r="T23" s="108"/>
      <c r="U23" s="108"/>
    </row>
    <row r="24" spans="1:21" s="68" customFormat="1" ht="31.5" customHeight="1">
      <c r="A24" s="110"/>
      <c r="B24" s="109" t="s">
        <v>185</v>
      </c>
      <c r="C24" s="116"/>
      <c r="D24" s="114"/>
      <c r="E24" s="114"/>
      <c r="F24" s="134"/>
      <c r="G24" s="115"/>
      <c r="H24" s="115"/>
      <c r="I24" s="65"/>
      <c r="J24" s="118">
        <f>J25+J26+J27</f>
        <v>5</v>
      </c>
      <c r="K24" s="112"/>
      <c r="L24" s="118">
        <f>L25+L26+L27</f>
        <v>5</v>
      </c>
      <c r="M24" s="108">
        <f>SUM(M25:M27)</f>
        <v>130.3</v>
      </c>
      <c r="N24" s="108">
        <v>0</v>
      </c>
      <c r="O24" s="108">
        <f>SUM(O25:O27)</f>
        <v>130.3</v>
      </c>
      <c r="P24" s="65"/>
      <c r="Q24" s="65"/>
      <c r="R24" s="108"/>
      <c r="S24" s="108"/>
      <c r="T24" s="108"/>
      <c r="U24" s="108"/>
    </row>
    <row r="25" spans="1:21" s="68" customFormat="1" ht="16.5" customHeight="1">
      <c r="A25" s="110">
        <v>1</v>
      </c>
      <c r="B25" s="34" t="s">
        <v>164</v>
      </c>
      <c r="C25" s="26">
        <v>16</v>
      </c>
      <c r="D25" s="27">
        <v>41775</v>
      </c>
      <c r="E25" s="27">
        <v>45291</v>
      </c>
      <c r="F25" s="134"/>
      <c r="G25" s="115">
        <v>13</v>
      </c>
      <c r="H25" s="115">
        <v>13</v>
      </c>
      <c r="I25" s="119">
        <v>156.2</v>
      </c>
      <c r="J25" s="112">
        <v>2</v>
      </c>
      <c r="K25" s="112"/>
      <c r="L25" s="112">
        <v>2</v>
      </c>
      <c r="M25" s="65">
        <v>56.5</v>
      </c>
      <c r="N25" s="65"/>
      <c r="O25" s="65">
        <v>56.5</v>
      </c>
      <c r="P25" s="65">
        <v>0</v>
      </c>
      <c r="Q25" s="65">
        <v>0</v>
      </c>
      <c r="R25" s="108"/>
      <c r="S25" s="108"/>
      <c r="T25" s="108"/>
      <c r="U25" s="108"/>
    </row>
    <row r="26" spans="1:21" s="68" customFormat="1" ht="16.5" customHeight="1">
      <c r="A26" s="110">
        <v>2</v>
      </c>
      <c r="B26" s="34" t="s">
        <v>179</v>
      </c>
      <c r="C26" s="26">
        <v>2233</v>
      </c>
      <c r="D26" s="27">
        <v>42576</v>
      </c>
      <c r="E26" s="27">
        <v>45291</v>
      </c>
      <c r="F26" s="134"/>
      <c r="G26" s="115">
        <v>57</v>
      </c>
      <c r="H26" s="115">
        <v>6</v>
      </c>
      <c r="I26" s="63">
        <v>682.5</v>
      </c>
      <c r="J26" s="112">
        <v>2</v>
      </c>
      <c r="K26" s="112"/>
      <c r="L26" s="112">
        <v>2</v>
      </c>
      <c r="M26" s="65">
        <v>52.8</v>
      </c>
      <c r="N26" s="65"/>
      <c r="O26" s="65">
        <v>52.8</v>
      </c>
      <c r="P26" s="65">
        <v>0</v>
      </c>
      <c r="Q26" s="65">
        <v>0</v>
      </c>
      <c r="R26" s="108"/>
      <c r="S26" s="108"/>
      <c r="T26" s="108"/>
      <c r="U26" s="108"/>
    </row>
    <row r="27" spans="1:21" s="68" customFormat="1" ht="16.5" customHeight="1">
      <c r="A27" s="110">
        <v>3</v>
      </c>
      <c r="B27" s="34" t="s">
        <v>135</v>
      </c>
      <c r="C27" s="26">
        <v>27</v>
      </c>
      <c r="D27" s="27">
        <v>41151</v>
      </c>
      <c r="E27" s="27">
        <v>44926</v>
      </c>
      <c r="F27" s="134"/>
      <c r="G27" s="115">
        <v>10</v>
      </c>
      <c r="H27" s="115">
        <v>1</v>
      </c>
      <c r="I27" s="63">
        <v>197.4</v>
      </c>
      <c r="J27" s="112">
        <v>1</v>
      </c>
      <c r="K27" s="112"/>
      <c r="L27" s="112">
        <v>1</v>
      </c>
      <c r="M27" s="65">
        <v>21</v>
      </c>
      <c r="N27" s="65"/>
      <c r="O27" s="65">
        <v>21</v>
      </c>
      <c r="P27" s="65">
        <v>0</v>
      </c>
      <c r="Q27" s="65">
        <v>0</v>
      </c>
      <c r="R27" s="108"/>
      <c r="S27" s="108"/>
      <c r="T27" s="108"/>
      <c r="U27" s="108"/>
    </row>
    <row r="28" spans="1:21" s="68" customFormat="1" ht="43.5" customHeight="1">
      <c r="A28" s="134"/>
      <c r="B28" s="109" t="s">
        <v>191</v>
      </c>
      <c r="C28" s="134"/>
      <c r="D28" s="134"/>
      <c r="E28" s="134"/>
      <c r="F28" s="134"/>
      <c r="G28" s="106"/>
      <c r="H28" s="106"/>
      <c r="I28" s="107">
        <f aca="true" t="shared" si="2" ref="I28:U28">SUM(I29:I165)</f>
        <v>42469.909999999996</v>
      </c>
      <c r="J28" s="106">
        <f t="shared" si="2"/>
        <v>918</v>
      </c>
      <c r="K28" s="106">
        <f t="shared" si="2"/>
        <v>487</v>
      </c>
      <c r="L28" s="106">
        <f t="shared" si="2"/>
        <v>431</v>
      </c>
      <c r="M28" s="107">
        <f t="shared" si="2"/>
        <v>37759.16999999999</v>
      </c>
      <c r="N28" s="107">
        <f t="shared" si="2"/>
        <v>20838.600000000002</v>
      </c>
      <c r="O28" s="107">
        <f t="shared" si="2"/>
        <v>16920.57</v>
      </c>
      <c r="P28" s="107">
        <f t="shared" si="2"/>
        <v>2957911784.247901</v>
      </c>
      <c r="Q28" s="107">
        <f t="shared" si="2"/>
        <v>2817831779.4679</v>
      </c>
      <c r="R28" s="107">
        <f t="shared" si="2"/>
        <v>2225553496.9873967</v>
      </c>
      <c r="S28" s="107">
        <f t="shared" si="2"/>
        <v>590040135.5720571</v>
      </c>
      <c r="T28" s="107">
        <f t="shared" si="2"/>
        <v>2238146.908446321</v>
      </c>
      <c r="U28" s="107">
        <f t="shared" si="2"/>
        <v>140080004.77999997</v>
      </c>
    </row>
    <row r="29" spans="1:22" s="68" customFormat="1" ht="31.5" customHeight="1">
      <c r="A29" s="110">
        <v>1</v>
      </c>
      <c r="B29" s="34" t="s">
        <v>39</v>
      </c>
      <c r="C29" s="26">
        <v>60</v>
      </c>
      <c r="D29" s="27">
        <v>41151</v>
      </c>
      <c r="E29" s="27">
        <v>44926</v>
      </c>
      <c r="F29" s="27"/>
      <c r="G29" s="63">
        <v>5</v>
      </c>
      <c r="H29" s="63">
        <v>5</v>
      </c>
      <c r="I29" s="63">
        <v>89.4</v>
      </c>
      <c r="J29" s="63">
        <f>K29+L29</f>
        <v>3</v>
      </c>
      <c r="K29" s="111">
        <v>2</v>
      </c>
      <c r="L29" s="111">
        <v>1</v>
      </c>
      <c r="M29" s="64">
        <f>N29+O29</f>
        <v>89.4</v>
      </c>
      <c r="N29" s="65">
        <v>48</v>
      </c>
      <c r="O29" s="65">
        <v>41.4</v>
      </c>
      <c r="P29" s="67">
        <f>U29+Q29</f>
        <v>7312500</v>
      </c>
      <c r="Q29" s="67">
        <f>R29+S29+T29</f>
        <v>6659928.99</v>
      </c>
      <c r="R29" s="67">
        <v>4239710.8</v>
      </c>
      <c r="S29" s="67">
        <v>2414890.25</v>
      </c>
      <c r="T29" s="67">
        <v>5327.94</v>
      </c>
      <c r="U29" s="65">
        <v>652571.01</v>
      </c>
      <c r="V29" s="120"/>
    </row>
    <row r="30" spans="1:22" s="68" customFormat="1" ht="28.5" customHeight="1">
      <c r="A30" s="110">
        <v>2</v>
      </c>
      <c r="B30" s="34" t="s">
        <v>40</v>
      </c>
      <c r="C30" s="26">
        <v>34</v>
      </c>
      <c r="D30" s="27">
        <v>41562</v>
      </c>
      <c r="E30" s="27">
        <v>45291</v>
      </c>
      <c r="F30" s="27"/>
      <c r="G30" s="63">
        <v>16</v>
      </c>
      <c r="H30" s="63">
        <v>16</v>
      </c>
      <c r="I30" s="64">
        <v>444</v>
      </c>
      <c r="J30" s="63">
        <f aca="true" t="shared" si="3" ref="J30:J93">K30+L30</f>
        <v>6</v>
      </c>
      <c r="K30" s="111">
        <v>1</v>
      </c>
      <c r="L30" s="111">
        <v>5</v>
      </c>
      <c r="M30" s="64">
        <f aca="true" t="shared" si="4" ref="M30:M93">N30+O30</f>
        <v>333.2</v>
      </c>
      <c r="N30" s="65">
        <v>55.7</v>
      </c>
      <c r="O30" s="65">
        <v>277.5</v>
      </c>
      <c r="P30" s="67">
        <f aca="true" t="shared" si="5" ref="P30:P93">U30+Q30</f>
        <v>25007636.275999993</v>
      </c>
      <c r="Q30" s="67">
        <f aca="true" t="shared" si="6" ref="Q30:Q93">R30+S30+T30</f>
        <v>25007636.275999993</v>
      </c>
      <c r="R30" s="67">
        <f>M30*75052.93*80.91/100</f>
        <v>20233678.510911595</v>
      </c>
      <c r="S30" s="67">
        <f>M30*75052.93*19.01/100</f>
        <v>4753951.6560676</v>
      </c>
      <c r="T30" s="67">
        <f>M30*75052.93*0.08/100</f>
        <v>20006.109020799995</v>
      </c>
      <c r="U30" s="65"/>
      <c r="V30" s="120"/>
    </row>
    <row r="31" spans="1:21" s="68" customFormat="1" ht="26.25" customHeight="1">
      <c r="A31" s="110">
        <v>3</v>
      </c>
      <c r="B31" s="34" t="s">
        <v>41</v>
      </c>
      <c r="C31" s="26">
        <v>3471</v>
      </c>
      <c r="D31" s="27">
        <v>42352</v>
      </c>
      <c r="E31" s="27">
        <v>45291</v>
      </c>
      <c r="F31" s="27"/>
      <c r="G31" s="63">
        <v>17</v>
      </c>
      <c r="H31" s="63">
        <v>17</v>
      </c>
      <c r="I31" s="63">
        <v>479.6</v>
      </c>
      <c r="J31" s="63">
        <f t="shared" si="3"/>
        <v>5</v>
      </c>
      <c r="K31" s="111"/>
      <c r="L31" s="111">
        <v>5</v>
      </c>
      <c r="M31" s="64">
        <f t="shared" si="4"/>
        <v>300.6</v>
      </c>
      <c r="N31" s="65"/>
      <c r="O31" s="65">
        <v>300.6</v>
      </c>
      <c r="P31" s="67">
        <f t="shared" si="5"/>
        <v>22560910.758</v>
      </c>
      <c r="Q31" s="67">
        <f t="shared" si="6"/>
        <v>22560910.758</v>
      </c>
      <c r="R31" s="67">
        <f aca="true" t="shared" si="7" ref="R31:R38">M31*75052.93*80.91/100</f>
        <v>18254032.8942978</v>
      </c>
      <c r="S31" s="67">
        <f aca="true" t="shared" si="8" ref="S31:S38">M31*75052.93*19.01/100</f>
        <v>4288829.135095801</v>
      </c>
      <c r="T31" s="67">
        <f aca="true" t="shared" si="9" ref="T31:T38">M31*75052.93*0.08/100</f>
        <v>18048.7286064</v>
      </c>
      <c r="U31" s="65"/>
    </row>
    <row r="32" spans="1:21" s="68" customFormat="1" ht="24.75" customHeight="1">
      <c r="A32" s="110">
        <v>4</v>
      </c>
      <c r="B32" s="34" t="s">
        <v>42</v>
      </c>
      <c r="C32" s="26">
        <v>3939</v>
      </c>
      <c r="D32" s="27">
        <v>42723</v>
      </c>
      <c r="E32" s="27">
        <v>45291</v>
      </c>
      <c r="F32" s="27"/>
      <c r="G32" s="63">
        <v>9</v>
      </c>
      <c r="H32" s="63">
        <v>9</v>
      </c>
      <c r="I32" s="63">
        <v>120.6</v>
      </c>
      <c r="J32" s="63">
        <f t="shared" si="3"/>
        <v>2</v>
      </c>
      <c r="K32" s="111">
        <v>2</v>
      </c>
      <c r="L32" s="111"/>
      <c r="M32" s="64">
        <f t="shared" si="4"/>
        <v>120.6</v>
      </c>
      <c r="N32" s="65">
        <v>120.6</v>
      </c>
      <c r="O32" s="65"/>
      <c r="P32" s="67">
        <f t="shared" si="5"/>
        <v>9051383.358</v>
      </c>
      <c r="Q32" s="67">
        <f t="shared" si="6"/>
        <v>9051383.358</v>
      </c>
      <c r="R32" s="67">
        <f t="shared" si="7"/>
        <v>7323474.274957798</v>
      </c>
      <c r="S32" s="67">
        <f t="shared" si="8"/>
        <v>1720667.9763558</v>
      </c>
      <c r="T32" s="67">
        <f t="shared" si="9"/>
        <v>7241.1066863999995</v>
      </c>
      <c r="U32" s="65"/>
    </row>
    <row r="33" spans="1:21" s="68" customFormat="1" ht="33" customHeight="1">
      <c r="A33" s="110">
        <v>5</v>
      </c>
      <c r="B33" s="34" t="s">
        <v>43</v>
      </c>
      <c r="C33" s="26">
        <v>2838</v>
      </c>
      <c r="D33" s="27">
        <v>42632</v>
      </c>
      <c r="E33" s="27">
        <v>45291</v>
      </c>
      <c r="F33" s="27"/>
      <c r="G33" s="63">
        <v>17</v>
      </c>
      <c r="H33" s="63">
        <v>17</v>
      </c>
      <c r="I33" s="63">
        <v>245.2</v>
      </c>
      <c r="J33" s="63">
        <f t="shared" si="3"/>
        <v>4</v>
      </c>
      <c r="K33" s="111">
        <v>2</v>
      </c>
      <c r="L33" s="111">
        <v>2</v>
      </c>
      <c r="M33" s="64">
        <f t="shared" si="4"/>
        <v>149.89999999999998</v>
      </c>
      <c r="N33" s="65">
        <v>84.1</v>
      </c>
      <c r="O33" s="65">
        <v>65.8</v>
      </c>
      <c r="P33" s="67">
        <f t="shared" si="5"/>
        <v>11250434.206999997</v>
      </c>
      <c r="Q33" s="67">
        <f t="shared" si="6"/>
        <v>11250434.206999997</v>
      </c>
      <c r="R33" s="67">
        <f t="shared" si="7"/>
        <v>9102726.316883698</v>
      </c>
      <c r="S33" s="67">
        <f t="shared" si="8"/>
        <v>2138707.5427506994</v>
      </c>
      <c r="T33" s="67">
        <f t="shared" si="9"/>
        <v>9000.347365599997</v>
      </c>
      <c r="U33" s="65"/>
    </row>
    <row r="34" spans="1:21" s="68" customFormat="1" ht="16.5" customHeight="1">
      <c r="A34" s="110">
        <v>6</v>
      </c>
      <c r="B34" s="57" t="s">
        <v>44</v>
      </c>
      <c r="C34" s="26">
        <v>3693</v>
      </c>
      <c r="D34" s="27">
        <v>42706</v>
      </c>
      <c r="E34" s="27">
        <v>45291</v>
      </c>
      <c r="F34" s="27"/>
      <c r="G34" s="111">
        <v>2</v>
      </c>
      <c r="H34" s="111">
        <v>2</v>
      </c>
      <c r="I34" s="111">
        <v>55.1</v>
      </c>
      <c r="J34" s="63">
        <f t="shared" si="3"/>
        <v>1</v>
      </c>
      <c r="K34" s="111">
        <v>1</v>
      </c>
      <c r="L34" s="111"/>
      <c r="M34" s="64">
        <f t="shared" si="4"/>
        <v>30.8</v>
      </c>
      <c r="N34" s="65">
        <v>30.8</v>
      </c>
      <c r="O34" s="65"/>
      <c r="P34" s="67">
        <f t="shared" si="5"/>
        <v>2311630.244</v>
      </c>
      <c r="Q34" s="67">
        <f t="shared" si="6"/>
        <v>2311630.244</v>
      </c>
      <c r="R34" s="67">
        <f t="shared" si="7"/>
        <v>1870340.0304204</v>
      </c>
      <c r="S34" s="67">
        <f t="shared" si="8"/>
        <v>439440.9093844</v>
      </c>
      <c r="T34" s="67">
        <f t="shared" si="9"/>
        <v>1849.3041951999999</v>
      </c>
      <c r="U34" s="65"/>
    </row>
    <row r="35" spans="1:21" s="68" customFormat="1" ht="15.75" customHeight="1">
      <c r="A35" s="110">
        <v>7</v>
      </c>
      <c r="B35" s="57" t="s">
        <v>45</v>
      </c>
      <c r="C35" s="26">
        <v>16</v>
      </c>
      <c r="D35" s="27">
        <v>41382</v>
      </c>
      <c r="E35" s="27">
        <v>45291</v>
      </c>
      <c r="F35" s="27"/>
      <c r="G35" s="111">
        <v>24</v>
      </c>
      <c r="H35" s="111">
        <v>17</v>
      </c>
      <c r="I35" s="111">
        <v>577.9</v>
      </c>
      <c r="J35" s="63">
        <f t="shared" si="3"/>
        <v>6</v>
      </c>
      <c r="K35" s="111">
        <v>3</v>
      </c>
      <c r="L35" s="111">
        <v>3</v>
      </c>
      <c r="M35" s="64">
        <f t="shared" si="4"/>
        <v>360.9</v>
      </c>
      <c r="N35" s="65">
        <v>215.5</v>
      </c>
      <c r="O35" s="65">
        <v>145.4</v>
      </c>
      <c r="P35" s="67">
        <f t="shared" si="5"/>
        <v>27067500</v>
      </c>
      <c r="Q35" s="67">
        <f t="shared" si="6"/>
        <v>26885552.26</v>
      </c>
      <c r="R35" s="67">
        <v>17115342.57</v>
      </c>
      <c r="S35" s="67">
        <v>9748701.25</v>
      </c>
      <c r="T35" s="67">
        <v>21508.44</v>
      </c>
      <c r="U35" s="65">
        <v>181947.74</v>
      </c>
    </row>
    <row r="36" spans="1:21" s="68" customFormat="1" ht="15.75" customHeight="1">
      <c r="A36" s="110">
        <v>8</v>
      </c>
      <c r="B36" s="57" t="s">
        <v>46</v>
      </c>
      <c r="C36" s="26">
        <v>4</v>
      </c>
      <c r="D36" s="27">
        <v>41304</v>
      </c>
      <c r="E36" s="27">
        <v>45291</v>
      </c>
      <c r="F36" s="27"/>
      <c r="G36" s="111">
        <v>9</v>
      </c>
      <c r="H36" s="111">
        <v>9</v>
      </c>
      <c r="I36" s="111">
        <v>73.7</v>
      </c>
      <c r="J36" s="63">
        <f t="shared" si="3"/>
        <v>2</v>
      </c>
      <c r="K36" s="111"/>
      <c r="L36" s="111">
        <v>2</v>
      </c>
      <c r="M36" s="64">
        <f t="shared" si="4"/>
        <v>73.7</v>
      </c>
      <c r="N36" s="65"/>
      <c r="O36" s="65">
        <v>73.7</v>
      </c>
      <c r="P36" s="67">
        <f t="shared" si="5"/>
        <v>5531400.941</v>
      </c>
      <c r="Q36" s="67">
        <f t="shared" si="6"/>
        <v>5531400.941</v>
      </c>
      <c r="R36" s="67">
        <f t="shared" si="7"/>
        <v>4475456.5013631</v>
      </c>
      <c r="S36" s="67">
        <f t="shared" si="8"/>
        <v>1051519.3188841</v>
      </c>
      <c r="T36" s="67">
        <f t="shared" si="9"/>
        <v>4425.1207527999995</v>
      </c>
      <c r="U36" s="65"/>
    </row>
    <row r="37" spans="1:21" s="68" customFormat="1" ht="16.5" customHeight="1">
      <c r="A37" s="110">
        <v>9</v>
      </c>
      <c r="B37" s="57" t="s">
        <v>47</v>
      </c>
      <c r="C37" s="26">
        <v>79</v>
      </c>
      <c r="D37" s="27">
        <v>41257</v>
      </c>
      <c r="E37" s="27">
        <v>44926</v>
      </c>
      <c r="F37" s="27"/>
      <c r="G37" s="111">
        <v>40</v>
      </c>
      <c r="H37" s="111">
        <v>40</v>
      </c>
      <c r="I37" s="111">
        <v>870</v>
      </c>
      <c r="J37" s="63">
        <f t="shared" si="3"/>
        <v>13</v>
      </c>
      <c r="K37" s="111">
        <v>2</v>
      </c>
      <c r="L37" s="111">
        <v>11</v>
      </c>
      <c r="M37" s="64">
        <f t="shared" si="4"/>
        <v>634.4</v>
      </c>
      <c r="N37" s="65">
        <v>94.6</v>
      </c>
      <c r="O37" s="65">
        <v>539.8</v>
      </c>
      <c r="P37" s="67">
        <f t="shared" si="5"/>
        <v>48255000</v>
      </c>
      <c r="Q37" s="67">
        <f t="shared" si="6"/>
        <v>47260167.24</v>
      </c>
      <c r="R37" s="67">
        <v>30085822.46</v>
      </c>
      <c r="S37" s="67">
        <v>17136536.64</v>
      </c>
      <c r="T37" s="67">
        <v>37808.14</v>
      </c>
      <c r="U37" s="65">
        <v>994832.76</v>
      </c>
    </row>
    <row r="38" spans="1:21" s="68" customFormat="1" ht="16.5" customHeight="1">
      <c r="A38" s="110">
        <v>10</v>
      </c>
      <c r="B38" s="57" t="s">
        <v>48</v>
      </c>
      <c r="C38" s="26">
        <v>2840</v>
      </c>
      <c r="D38" s="27">
        <v>42632</v>
      </c>
      <c r="E38" s="27">
        <v>45291</v>
      </c>
      <c r="F38" s="27"/>
      <c r="G38" s="111">
        <v>6</v>
      </c>
      <c r="H38" s="111">
        <v>6</v>
      </c>
      <c r="I38" s="111">
        <v>144.4</v>
      </c>
      <c r="J38" s="63">
        <f t="shared" si="3"/>
        <v>3</v>
      </c>
      <c r="K38" s="111">
        <v>2</v>
      </c>
      <c r="L38" s="111">
        <v>1</v>
      </c>
      <c r="M38" s="64">
        <f t="shared" si="4"/>
        <v>115.4</v>
      </c>
      <c r="N38" s="65">
        <v>79.9</v>
      </c>
      <c r="O38" s="65">
        <v>35.5</v>
      </c>
      <c r="P38" s="67">
        <f t="shared" si="5"/>
        <v>8661108.122</v>
      </c>
      <c r="Q38" s="67">
        <f t="shared" si="6"/>
        <v>8661108.122</v>
      </c>
      <c r="R38" s="67">
        <f t="shared" si="7"/>
        <v>7007702.581510199</v>
      </c>
      <c r="S38" s="67">
        <f t="shared" si="8"/>
        <v>1646476.6539921998</v>
      </c>
      <c r="T38" s="67">
        <f t="shared" si="9"/>
        <v>6928.8864975999995</v>
      </c>
      <c r="U38" s="65"/>
    </row>
    <row r="39" spans="1:21" s="68" customFormat="1" ht="15.75" customHeight="1">
      <c r="A39" s="110">
        <v>11</v>
      </c>
      <c r="B39" s="57" t="s">
        <v>49</v>
      </c>
      <c r="C39" s="26">
        <v>84</v>
      </c>
      <c r="D39" s="27">
        <v>41257</v>
      </c>
      <c r="E39" s="27">
        <v>44926</v>
      </c>
      <c r="F39" s="27"/>
      <c r="G39" s="111">
        <v>33</v>
      </c>
      <c r="H39" s="111">
        <v>33</v>
      </c>
      <c r="I39" s="111">
        <v>817.4</v>
      </c>
      <c r="J39" s="63">
        <f t="shared" si="3"/>
        <v>14</v>
      </c>
      <c r="K39" s="111">
        <v>8</v>
      </c>
      <c r="L39" s="111">
        <v>6</v>
      </c>
      <c r="M39" s="64">
        <f t="shared" si="4"/>
        <v>774.2</v>
      </c>
      <c r="N39" s="65">
        <v>473.3</v>
      </c>
      <c r="O39" s="65">
        <v>300.9</v>
      </c>
      <c r="P39" s="67">
        <f t="shared" si="5"/>
        <v>58650000.00000001</v>
      </c>
      <c r="Q39" s="67">
        <f t="shared" si="6"/>
        <v>52025636.120000005</v>
      </c>
      <c r="R39" s="67">
        <v>37500078.52</v>
      </c>
      <c r="S39" s="67">
        <v>14489139.66</v>
      </c>
      <c r="T39" s="67">
        <v>36417.94</v>
      </c>
      <c r="U39" s="65">
        <v>6624363.88</v>
      </c>
    </row>
    <row r="40" spans="1:21" s="68" customFormat="1" ht="17.25" customHeight="1">
      <c r="A40" s="110">
        <v>12</v>
      </c>
      <c r="B40" s="34" t="s">
        <v>50</v>
      </c>
      <c r="C40" s="26">
        <v>5</v>
      </c>
      <c r="D40" s="27">
        <v>41712</v>
      </c>
      <c r="E40" s="27">
        <v>45291</v>
      </c>
      <c r="F40" s="27"/>
      <c r="G40" s="63">
        <v>13</v>
      </c>
      <c r="H40" s="63">
        <v>13</v>
      </c>
      <c r="I40" s="63">
        <v>271.9</v>
      </c>
      <c r="J40" s="63">
        <f t="shared" si="3"/>
        <v>7</v>
      </c>
      <c r="K40" s="111">
        <v>4</v>
      </c>
      <c r="L40" s="111">
        <v>3</v>
      </c>
      <c r="M40" s="64">
        <f t="shared" si="4"/>
        <v>234.7</v>
      </c>
      <c r="N40" s="65">
        <v>128.5</v>
      </c>
      <c r="O40" s="65">
        <v>106.2</v>
      </c>
      <c r="P40" s="67">
        <f t="shared" si="5"/>
        <v>17614922.670999996</v>
      </c>
      <c r="Q40" s="67">
        <f t="shared" si="6"/>
        <v>17614922.670999996</v>
      </c>
      <c r="R40" s="67">
        <f aca="true" t="shared" si="10" ref="R40:R103">M40*75052.93*80.91/100</f>
        <v>14252233.933106096</v>
      </c>
      <c r="S40" s="67">
        <f aca="true" t="shared" si="11" ref="S40:S103">M40*75052.93*19.01/100</f>
        <v>3348596.7997570997</v>
      </c>
      <c r="T40" s="67">
        <f aca="true" t="shared" si="12" ref="T40:T103">M40*75052.93*0.08/100</f>
        <v>14091.938136799996</v>
      </c>
      <c r="U40" s="65"/>
    </row>
    <row r="41" spans="1:21" s="68" customFormat="1" ht="17.25" customHeight="1">
      <c r="A41" s="110">
        <v>13</v>
      </c>
      <c r="B41" s="34" t="s">
        <v>162</v>
      </c>
      <c r="C41" s="26">
        <v>31</v>
      </c>
      <c r="D41" s="27">
        <v>41869</v>
      </c>
      <c r="E41" s="27">
        <v>45291</v>
      </c>
      <c r="F41" s="27"/>
      <c r="G41" s="63">
        <v>12</v>
      </c>
      <c r="H41" s="63">
        <v>12</v>
      </c>
      <c r="I41" s="63">
        <v>277.4</v>
      </c>
      <c r="J41" s="63">
        <f t="shared" si="3"/>
        <v>8</v>
      </c>
      <c r="K41" s="111">
        <v>7</v>
      </c>
      <c r="L41" s="111">
        <v>1</v>
      </c>
      <c r="M41" s="64">
        <f t="shared" si="4"/>
        <v>277.4</v>
      </c>
      <c r="N41" s="65">
        <v>239.7</v>
      </c>
      <c r="O41" s="65">
        <v>37.7</v>
      </c>
      <c r="P41" s="67">
        <f t="shared" si="5"/>
        <v>20819682.781999998</v>
      </c>
      <c r="Q41" s="67">
        <f t="shared" si="6"/>
        <v>20819682.781999998</v>
      </c>
      <c r="R41" s="67">
        <f t="shared" si="10"/>
        <v>16845205.338916197</v>
      </c>
      <c r="S41" s="67">
        <f t="shared" si="11"/>
        <v>3957821.6968582</v>
      </c>
      <c r="T41" s="67">
        <f t="shared" si="12"/>
        <v>16655.7462256</v>
      </c>
      <c r="U41" s="65"/>
    </row>
    <row r="42" spans="1:21" s="68" customFormat="1" ht="17.25" customHeight="1">
      <c r="A42" s="110">
        <v>14</v>
      </c>
      <c r="B42" s="34" t="s">
        <v>171</v>
      </c>
      <c r="C42" s="26">
        <v>36</v>
      </c>
      <c r="D42" s="27">
        <v>41948</v>
      </c>
      <c r="E42" s="27">
        <v>45291</v>
      </c>
      <c r="F42" s="27"/>
      <c r="G42" s="63">
        <v>20</v>
      </c>
      <c r="H42" s="63">
        <v>20</v>
      </c>
      <c r="I42" s="63">
        <v>482.9</v>
      </c>
      <c r="J42" s="63">
        <f t="shared" si="3"/>
        <v>7</v>
      </c>
      <c r="K42" s="111">
        <v>1</v>
      </c>
      <c r="L42" s="111">
        <v>6</v>
      </c>
      <c r="M42" s="64">
        <f t="shared" si="4"/>
        <v>430.20000000000005</v>
      </c>
      <c r="N42" s="65">
        <v>53.6</v>
      </c>
      <c r="O42" s="65">
        <v>376.6</v>
      </c>
      <c r="P42" s="67">
        <f t="shared" si="5"/>
        <v>32287770.486</v>
      </c>
      <c r="Q42" s="67">
        <f t="shared" si="6"/>
        <v>32287770.486</v>
      </c>
      <c r="R42" s="67">
        <f t="shared" si="10"/>
        <v>26124035.100222602</v>
      </c>
      <c r="S42" s="67">
        <f t="shared" si="11"/>
        <v>6137905.169388601</v>
      </c>
      <c r="T42" s="67">
        <f t="shared" si="12"/>
        <v>25830.2163888</v>
      </c>
      <c r="U42" s="65"/>
    </row>
    <row r="43" spans="1:21" s="68" customFormat="1" ht="17.25" customHeight="1">
      <c r="A43" s="110">
        <v>15</v>
      </c>
      <c r="B43" s="34" t="s">
        <v>172</v>
      </c>
      <c r="C43" s="26">
        <v>37</v>
      </c>
      <c r="D43" s="27">
        <v>41850</v>
      </c>
      <c r="E43" s="27">
        <v>45291</v>
      </c>
      <c r="F43" s="27"/>
      <c r="G43" s="63">
        <v>36</v>
      </c>
      <c r="H43" s="63">
        <v>36</v>
      </c>
      <c r="I43" s="63">
        <v>996.2</v>
      </c>
      <c r="J43" s="63">
        <f t="shared" si="3"/>
        <v>17</v>
      </c>
      <c r="K43" s="111">
        <v>8</v>
      </c>
      <c r="L43" s="111">
        <v>9</v>
      </c>
      <c r="M43" s="64">
        <f t="shared" si="4"/>
        <v>548.5</v>
      </c>
      <c r="N43" s="65">
        <v>275.7</v>
      </c>
      <c r="O43" s="65">
        <v>272.8</v>
      </c>
      <c r="P43" s="67">
        <f t="shared" si="5"/>
        <v>44206178.605</v>
      </c>
      <c r="Q43" s="67">
        <f t="shared" si="6"/>
        <v>41166532.105</v>
      </c>
      <c r="R43" s="67">
        <f t="shared" si="10"/>
        <v>33307841.126155496</v>
      </c>
      <c r="S43" s="67">
        <f t="shared" si="11"/>
        <v>7825757.753160501</v>
      </c>
      <c r="T43" s="67">
        <f t="shared" si="12"/>
        <v>32933.225684</v>
      </c>
      <c r="U43" s="65">
        <v>3039646.5</v>
      </c>
    </row>
    <row r="44" spans="1:21" s="68" customFormat="1" ht="17.25" customHeight="1">
      <c r="A44" s="110">
        <v>16</v>
      </c>
      <c r="B44" s="34" t="s">
        <v>51</v>
      </c>
      <c r="C44" s="26">
        <v>14</v>
      </c>
      <c r="D44" s="27">
        <v>41382</v>
      </c>
      <c r="E44" s="27">
        <v>45291</v>
      </c>
      <c r="F44" s="27"/>
      <c r="G44" s="63">
        <v>19</v>
      </c>
      <c r="H44" s="63">
        <v>19</v>
      </c>
      <c r="I44" s="63">
        <v>348.6</v>
      </c>
      <c r="J44" s="63">
        <f t="shared" si="3"/>
        <v>6</v>
      </c>
      <c r="K44" s="111"/>
      <c r="L44" s="111">
        <v>6</v>
      </c>
      <c r="M44" s="64">
        <f t="shared" si="4"/>
        <v>284.1</v>
      </c>
      <c r="N44" s="65"/>
      <c r="O44" s="65">
        <v>284.1</v>
      </c>
      <c r="P44" s="67">
        <f t="shared" si="5"/>
        <v>21322537.413</v>
      </c>
      <c r="Q44" s="67">
        <f t="shared" si="6"/>
        <v>21322537.413</v>
      </c>
      <c r="R44" s="67">
        <f t="shared" si="10"/>
        <v>17252065.0208583</v>
      </c>
      <c r="S44" s="67">
        <f t="shared" si="11"/>
        <v>4053414.3622113</v>
      </c>
      <c r="T44" s="67">
        <f t="shared" si="12"/>
        <v>17058.0299304</v>
      </c>
      <c r="U44" s="65"/>
    </row>
    <row r="45" spans="1:21" s="68" customFormat="1" ht="17.25" customHeight="1">
      <c r="A45" s="110">
        <v>17</v>
      </c>
      <c r="B45" s="34" t="s">
        <v>52</v>
      </c>
      <c r="C45" s="26">
        <v>3</v>
      </c>
      <c r="D45" s="27">
        <v>41304</v>
      </c>
      <c r="E45" s="27">
        <v>45291</v>
      </c>
      <c r="F45" s="27"/>
      <c r="G45" s="63">
        <v>5</v>
      </c>
      <c r="H45" s="63">
        <v>5</v>
      </c>
      <c r="I45" s="63">
        <v>110.4</v>
      </c>
      <c r="J45" s="63">
        <f t="shared" si="3"/>
        <v>3</v>
      </c>
      <c r="K45" s="111">
        <v>1</v>
      </c>
      <c r="L45" s="111">
        <v>2</v>
      </c>
      <c r="M45" s="64">
        <f t="shared" si="4"/>
        <v>110.4</v>
      </c>
      <c r="N45" s="65">
        <v>28.6</v>
      </c>
      <c r="O45" s="65">
        <v>81.8</v>
      </c>
      <c r="P45" s="67">
        <f t="shared" si="5"/>
        <v>8291885.872</v>
      </c>
      <c r="Q45" s="67">
        <f t="shared" si="6"/>
        <v>8285843.472</v>
      </c>
      <c r="R45" s="67">
        <f t="shared" si="10"/>
        <v>6704075.9531952</v>
      </c>
      <c r="S45" s="67">
        <f t="shared" si="11"/>
        <v>1575138.8440272</v>
      </c>
      <c r="T45" s="67">
        <f t="shared" si="12"/>
        <v>6628.6747776</v>
      </c>
      <c r="U45" s="65">
        <v>6042.4</v>
      </c>
    </row>
    <row r="46" spans="1:21" s="68" customFormat="1" ht="17.25" customHeight="1">
      <c r="A46" s="110">
        <v>18</v>
      </c>
      <c r="B46" s="34" t="s">
        <v>53</v>
      </c>
      <c r="C46" s="26">
        <v>11</v>
      </c>
      <c r="D46" s="27">
        <v>41361</v>
      </c>
      <c r="E46" s="27">
        <v>45291</v>
      </c>
      <c r="F46" s="27"/>
      <c r="G46" s="63">
        <v>19</v>
      </c>
      <c r="H46" s="63">
        <v>19</v>
      </c>
      <c r="I46" s="63">
        <v>491.4</v>
      </c>
      <c r="J46" s="63">
        <f t="shared" si="3"/>
        <v>10</v>
      </c>
      <c r="K46" s="111">
        <v>6</v>
      </c>
      <c r="L46" s="111">
        <v>4</v>
      </c>
      <c r="M46" s="64">
        <f t="shared" si="4"/>
        <v>397</v>
      </c>
      <c r="N46" s="65">
        <v>254.1</v>
      </c>
      <c r="O46" s="65">
        <v>142.9</v>
      </c>
      <c r="P46" s="67">
        <f t="shared" si="5"/>
        <v>31309126.21</v>
      </c>
      <c r="Q46" s="67">
        <f t="shared" si="6"/>
        <v>29796013.21</v>
      </c>
      <c r="R46" s="67">
        <f t="shared" si="10"/>
        <v>24107954.288211</v>
      </c>
      <c r="S46" s="67">
        <f t="shared" si="11"/>
        <v>5664222.111221</v>
      </c>
      <c r="T46" s="67">
        <f t="shared" si="12"/>
        <v>23836.810568</v>
      </c>
      <c r="U46" s="65">
        <v>1513113</v>
      </c>
    </row>
    <row r="47" spans="1:21" s="68" customFormat="1" ht="17.25" customHeight="1">
      <c r="A47" s="110">
        <v>19</v>
      </c>
      <c r="B47" s="34" t="s">
        <v>54</v>
      </c>
      <c r="C47" s="26">
        <v>2229</v>
      </c>
      <c r="D47" s="27">
        <v>42576</v>
      </c>
      <c r="E47" s="27">
        <v>45291</v>
      </c>
      <c r="F47" s="27"/>
      <c r="G47" s="63">
        <v>29</v>
      </c>
      <c r="H47" s="63">
        <v>29</v>
      </c>
      <c r="I47" s="63">
        <v>460.7</v>
      </c>
      <c r="J47" s="63">
        <f t="shared" si="3"/>
        <v>7</v>
      </c>
      <c r="K47" s="111">
        <v>1</v>
      </c>
      <c r="L47" s="111">
        <v>6</v>
      </c>
      <c r="M47" s="64">
        <f t="shared" si="4"/>
        <v>392.96</v>
      </c>
      <c r="N47" s="65">
        <v>67.5</v>
      </c>
      <c r="O47" s="65">
        <v>325.46</v>
      </c>
      <c r="P47" s="67">
        <f t="shared" si="5"/>
        <v>29492799.372799996</v>
      </c>
      <c r="Q47" s="67">
        <f t="shared" si="6"/>
        <v>29492799.372799996</v>
      </c>
      <c r="R47" s="67">
        <f t="shared" si="10"/>
        <v>23862623.972532477</v>
      </c>
      <c r="S47" s="67">
        <f t="shared" si="11"/>
        <v>5606581.16076928</v>
      </c>
      <c r="T47" s="67">
        <f t="shared" si="12"/>
        <v>23594.239498239996</v>
      </c>
      <c r="U47" s="65"/>
    </row>
    <row r="48" spans="1:21" s="68" customFormat="1" ht="17.25" customHeight="1">
      <c r="A48" s="110">
        <v>20</v>
      </c>
      <c r="B48" s="34" t="s">
        <v>55</v>
      </c>
      <c r="C48" s="26">
        <v>27</v>
      </c>
      <c r="D48" s="27">
        <v>41493</v>
      </c>
      <c r="E48" s="27">
        <v>45291</v>
      </c>
      <c r="F48" s="27"/>
      <c r="G48" s="63">
        <v>5</v>
      </c>
      <c r="H48" s="63">
        <v>5</v>
      </c>
      <c r="I48" s="63">
        <v>74.5</v>
      </c>
      <c r="J48" s="63">
        <f t="shared" si="3"/>
        <v>1</v>
      </c>
      <c r="K48" s="111">
        <v>1</v>
      </c>
      <c r="L48" s="111"/>
      <c r="M48" s="64">
        <f t="shared" si="4"/>
        <v>48</v>
      </c>
      <c r="N48" s="65">
        <v>48</v>
      </c>
      <c r="O48" s="65"/>
      <c r="P48" s="67">
        <f t="shared" si="5"/>
        <v>3602540.6399999997</v>
      </c>
      <c r="Q48" s="67">
        <f t="shared" si="6"/>
        <v>3602540.6399999997</v>
      </c>
      <c r="R48" s="67">
        <f t="shared" si="10"/>
        <v>2914815.631824</v>
      </c>
      <c r="S48" s="67">
        <f t="shared" si="11"/>
        <v>684842.975664</v>
      </c>
      <c r="T48" s="67">
        <f t="shared" si="12"/>
        <v>2882.0325119999998</v>
      </c>
      <c r="U48" s="65"/>
    </row>
    <row r="49" spans="1:21" s="68" customFormat="1" ht="17.25" customHeight="1">
      <c r="A49" s="110">
        <v>21</v>
      </c>
      <c r="B49" s="34" t="s">
        <v>56</v>
      </c>
      <c r="C49" s="26">
        <v>2232</v>
      </c>
      <c r="D49" s="27">
        <v>42576</v>
      </c>
      <c r="E49" s="27">
        <v>45291</v>
      </c>
      <c r="F49" s="27"/>
      <c r="G49" s="63">
        <v>8</v>
      </c>
      <c r="H49" s="63">
        <v>8</v>
      </c>
      <c r="I49" s="63">
        <v>77.7</v>
      </c>
      <c r="J49" s="63">
        <f t="shared" si="3"/>
        <v>3</v>
      </c>
      <c r="K49" s="111">
        <v>1</v>
      </c>
      <c r="L49" s="111">
        <v>2</v>
      </c>
      <c r="M49" s="64">
        <f t="shared" si="4"/>
        <v>77.7</v>
      </c>
      <c r="N49" s="65">
        <v>23.5</v>
      </c>
      <c r="O49" s="65">
        <v>54.2</v>
      </c>
      <c r="P49" s="67">
        <f t="shared" si="5"/>
        <v>6424531.361</v>
      </c>
      <c r="Q49" s="67">
        <f t="shared" si="6"/>
        <v>5831612.660999999</v>
      </c>
      <c r="R49" s="67">
        <f t="shared" si="10"/>
        <v>4718357.804015099</v>
      </c>
      <c r="S49" s="67">
        <f t="shared" si="11"/>
        <v>1108589.5668561</v>
      </c>
      <c r="T49" s="67">
        <f t="shared" si="12"/>
        <v>4665.290128799999</v>
      </c>
      <c r="U49" s="65">
        <v>592918.7</v>
      </c>
    </row>
    <row r="50" spans="1:21" s="68" customFormat="1" ht="26.25" customHeight="1">
      <c r="A50" s="110">
        <v>22</v>
      </c>
      <c r="B50" s="34" t="s">
        <v>57</v>
      </c>
      <c r="C50" s="26">
        <v>73</v>
      </c>
      <c r="D50" s="27">
        <v>41229</v>
      </c>
      <c r="E50" s="27">
        <v>44926</v>
      </c>
      <c r="F50" s="27"/>
      <c r="G50" s="63">
        <v>8</v>
      </c>
      <c r="H50" s="63">
        <v>8</v>
      </c>
      <c r="I50" s="63">
        <v>101.2</v>
      </c>
      <c r="J50" s="63">
        <f t="shared" si="3"/>
        <v>2</v>
      </c>
      <c r="K50" s="111"/>
      <c r="L50" s="111">
        <v>2</v>
      </c>
      <c r="M50" s="64">
        <f t="shared" si="4"/>
        <v>101.2</v>
      </c>
      <c r="N50" s="65"/>
      <c r="O50" s="65">
        <v>101.2</v>
      </c>
      <c r="P50" s="67">
        <f t="shared" si="5"/>
        <v>7590000</v>
      </c>
      <c r="Q50" s="67">
        <f t="shared" si="6"/>
        <v>7538980.02</v>
      </c>
      <c r="R50" s="67">
        <v>4799314.68</v>
      </c>
      <c r="S50" s="67">
        <v>2733634.16</v>
      </c>
      <c r="T50" s="67">
        <v>6031.18</v>
      </c>
      <c r="U50" s="65">
        <v>51019.98</v>
      </c>
    </row>
    <row r="51" spans="1:21" s="68" customFormat="1" ht="17.25" customHeight="1">
      <c r="A51" s="110">
        <v>23</v>
      </c>
      <c r="B51" s="34" t="s">
        <v>58</v>
      </c>
      <c r="C51" s="26">
        <v>2234</v>
      </c>
      <c r="D51" s="27">
        <v>42576</v>
      </c>
      <c r="E51" s="27">
        <v>45291</v>
      </c>
      <c r="F51" s="27"/>
      <c r="G51" s="63">
        <v>4</v>
      </c>
      <c r="H51" s="63">
        <v>4</v>
      </c>
      <c r="I51" s="63">
        <v>113.7</v>
      </c>
      <c r="J51" s="63">
        <f t="shared" si="3"/>
        <v>4</v>
      </c>
      <c r="K51" s="111">
        <v>4</v>
      </c>
      <c r="L51" s="111"/>
      <c r="M51" s="64">
        <f t="shared" si="4"/>
        <v>113.7</v>
      </c>
      <c r="N51" s="65">
        <v>113.7</v>
      </c>
      <c r="O51" s="65"/>
      <c r="P51" s="67">
        <f t="shared" si="5"/>
        <v>9224005.740999999</v>
      </c>
      <c r="Q51" s="67">
        <f t="shared" si="6"/>
        <v>8533518.140999999</v>
      </c>
      <c r="R51" s="67">
        <f t="shared" si="10"/>
        <v>6904469.527883099</v>
      </c>
      <c r="S51" s="67">
        <f t="shared" si="11"/>
        <v>1622221.7986041</v>
      </c>
      <c r="T51" s="67">
        <f t="shared" si="12"/>
        <v>6826.8145128</v>
      </c>
      <c r="U51" s="65">
        <v>690487.6</v>
      </c>
    </row>
    <row r="52" spans="1:21" s="68" customFormat="1" ht="17.25" customHeight="1">
      <c r="A52" s="110">
        <v>24</v>
      </c>
      <c r="B52" s="34" t="s">
        <v>59</v>
      </c>
      <c r="C52" s="26">
        <v>17</v>
      </c>
      <c r="D52" s="27">
        <v>41407</v>
      </c>
      <c r="E52" s="27">
        <v>45291</v>
      </c>
      <c r="F52" s="27"/>
      <c r="G52" s="63">
        <v>6</v>
      </c>
      <c r="H52" s="63">
        <v>6</v>
      </c>
      <c r="I52" s="63">
        <v>84</v>
      </c>
      <c r="J52" s="63">
        <f t="shared" si="3"/>
        <v>3</v>
      </c>
      <c r="K52" s="111">
        <v>2</v>
      </c>
      <c r="L52" s="111">
        <v>1</v>
      </c>
      <c r="M52" s="64">
        <f t="shared" si="4"/>
        <v>84</v>
      </c>
      <c r="N52" s="65">
        <v>57.9</v>
      </c>
      <c r="O52" s="65">
        <v>26.1</v>
      </c>
      <c r="P52" s="67">
        <f t="shared" si="5"/>
        <v>7313188.119999999</v>
      </c>
      <c r="Q52" s="67">
        <f t="shared" si="6"/>
        <v>6304446.119999999</v>
      </c>
      <c r="R52" s="67">
        <f t="shared" si="10"/>
        <v>5100927.355691999</v>
      </c>
      <c r="S52" s="67">
        <f t="shared" si="11"/>
        <v>1198475.207412</v>
      </c>
      <c r="T52" s="67">
        <f t="shared" si="12"/>
        <v>5043.556895999999</v>
      </c>
      <c r="U52" s="65">
        <v>1008742</v>
      </c>
    </row>
    <row r="53" spans="1:21" s="68" customFormat="1" ht="17.25" customHeight="1">
      <c r="A53" s="110">
        <v>25</v>
      </c>
      <c r="B53" s="57" t="s">
        <v>60</v>
      </c>
      <c r="C53" s="62">
        <v>80</v>
      </c>
      <c r="D53" s="49">
        <v>42384</v>
      </c>
      <c r="E53" s="27">
        <v>45291</v>
      </c>
      <c r="F53" s="48"/>
      <c r="G53" s="121">
        <v>8</v>
      </c>
      <c r="H53" s="121">
        <v>8</v>
      </c>
      <c r="I53" s="48">
        <v>159.7</v>
      </c>
      <c r="J53" s="63">
        <f t="shared" si="3"/>
        <v>4</v>
      </c>
      <c r="K53" s="121">
        <v>1</v>
      </c>
      <c r="L53" s="121">
        <v>3</v>
      </c>
      <c r="M53" s="64">
        <f t="shared" si="4"/>
        <v>130.3</v>
      </c>
      <c r="N53" s="121">
        <v>27.5</v>
      </c>
      <c r="O53" s="121">
        <v>102.8</v>
      </c>
      <c r="P53" s="67">
        <f t="shared" si="5"/>
        <v>10192188.279</v>
      </c>
      <c r="Q53" s="67">
        <f t="shared" si="6"/>
        <v>9779396.779</v>
      </c>
      <c r="R53" s="67">
        <f t="shared" si="10"/>
        <v>7912509.933888899</v>
      </c>
      <c r="S53" s="67">
        <f t="shared" si="11"/>
        <v>1859063.3276879</v>
      </c>
      <c r="T53" s="67">
        <f t="shared" si="12"/>
        <v>7823.5174232</v>
      </c>
      <c r="U53" s="65">
        <v>412791.5</v>
      </c>
    </row>
    <row r="54" spans="1:21" s="68" customFormat="1" ht="16.5" customHeight="1">
      <c r="A54" s="110">
        <v>26</v>
      </c>
      <c r="B54" s="57" t="s">
        <v>61</v>
      </c>
      <c r="C54" s="62">
        <v>28</v>
      </c>
      <c r="D54" s="49">
        <v>41869</v>
      </c>
      <c r="E54" s="27">
        <v>45291</v>
      </c>
      <c r="F54" s="48"/>
      <c r="G54" s="121">
        <v>20</v>
      </c>
      <c r="H54" s="121">
        <v>20</v>
      </c>
      <c r="I54" s="48">
        <v>453.25</v>
      </c>
      <c r="J54" s="63">
        <f t="shared" si="3"/>
        <v>8</v>
      </c>
      <c r="K54" s="121">
        <v>1</v>
      </c>
      <c r="L54" s="121">
        <v>7</v>
      </c>
      <c r="M54" s="64">
        <f t="shared" si="4"/>
        <v>368.45</v>
      </c>
      <c r="N54" s="121">
        <v>64.3</v>
      </c>
      <c r="O54" s="121">
        <v>304.15</v>
      </c>
      <c r="P54" s="67">
        <f t="shared" si="5"/>
        <v>28159859.808499996</v>
      </c>
      <c r="Q54" s="67">
        <f t="shared" si="6"/>
        <v>27653252.058499996</v>
      </c>
      <c r="R54" s="67">
        <f t="shared" si="10"/>
        <v>22374246.240532346</v>
      </c>
      <c r="S54" s="67">
        <f t="shared" si="11"/>
        <v>5256883.21632085</v>
      </c>
      <c r="T54" s="67">
        <f t="shared" si="12"/>
        <v>22122.601646799994</v>
      </c>
      <c r="U54" s="65">
        <v>506607.75</v>
      </c>
    </row>
    <row r="55" spans="1:21" s="68" customFormat="1" ht="17.25" customHeight="1">
      <c r="A55" s="110">
        <v>27</v>
      </c>
      <c r="B55" s="57" t="s">
        <v>62</v>
      </c>
      <c r="C55" s="62">
        <v>2228</v>
      </c>
      <c r="D55" s="49">
        <v>42576</v>
      </c>
      <c r="E55" s="27">
        <v>45291</v>
      </c>
      <c r="F55" s="48"/>
      <c r="G55" s="121">
        <v>2</v>
      </c>
      <c r="H55" s="121">
        <v>2</v>
      </c>
      <c r="I55" s="48">
        <v>119.2</v>
      </c>
      <c r="J55" s="63">
        <f t="shared" si="3"/>
        <v>2</v>
      </c>
      <c r="K55" s="121">
        <v>2</v>
      </c>
      <c r="L55" s="121"/>
      <c r="M55" s="64">
        <f t="shared" si="4"/>
        <v>80.4</v>
      </c>
      <c r="N55" s="121">
        <v>80.4</v>
      </c>
      <c r="O55" s="121"/>
      <c r="P55" s="67">
        <f t="shared" si="5"/>
        <v>6034255.572</v>
      </c>
      <c r="Q55" s="67">
        <f t="shared" si="6"/>
        <v>6034255.572</v>
      </c>
      <c r="R55" s="67">
        <f t="shared" si="10"/>
        <v>4882316.1833052</v>
      </c>
      <c r="S55" s="67">
        <f t="shared" si="11"/>
        <v>1147111.9842372</v>
      </c>
      <c r="T55" s="67">
        <f t="shared" si="12"/>
        <v>4827.4044576</v>
      </c>
      <c r="U55" s="65"/>
    </row>
    <row r="56" spans="1:21" s="68" customFormat="1" ht="17.25" customHeight="1">
      <c r="A56" s="110">
        <v>28</v>
      </c>
      <c r="B56" s="57" t="s">
        <v>63</v>
      </c>
      <c r="C56" s="62">
        <v>3376</v>
      </c>
      <c r="D56" s="49">
        <v>42345</v>
      </c>
      <c r="E56" s="27">
        <v>45291</v>
      </c>
      <c r="F56" s="48"/>
      <c r="G56" s="121">
        <v>24</v>
      </c>
      <c r="H56" s="121">
        <v>24</v>
      </c>
      <c r="I56" s="48">
        <v>487.3</v>
      </c>
      <c r="J56" s="63">
        <f t="shared" si="3"/>
        <v>9</v>
      </c>
      <c r="K56" s="121">
        <v>2</v>
      </c>
      <c r="L56" s="121">
        <v>7</v>
      </c>
      <c r="M56" s="64">
        <f t="shared" si="4"/>
        <v>345.1</v>
      </c>
      <c r="N56" s="121">
        <v>64.3</v>
      </c>
      <c r="O56" s="121">
        <v>280.8</v>
      </c>
      <c r="P56" s="67">
        <f t="shared" si="5"/>
        <v>25953303.242999997</v>
      </c>
      <c r="Q56" s="67">
        <f t="shared" si="6"/>
        <v>25900766.142999995</v>
      </c>
      <c r="R56" s="67">
        <f t="shared" si="10"/>
        <v>20956309.886301298</v>
      </c>
      <c r="S56" s="67">
        <f t="shared" si="11"/>
        <v>4923735.6437843</v>
      </c>
      <c r="T56" s="67">
        <f t="shared" si="12"/>
        <v>20720.6129144</v>
      </c>
      <c r="U56" s="65">
        <v>52537.1</v>
      </c>
    </row>
    <row r="57" spans="1:21" s="68" customFormat="1" ht="17.25" customHeight="1">
      <c r="A57" s="110">
        <v>29</v>
      </c>
      <c r="B57" s="57" t="s">
        <v>163</v>
      </c>
      <c r="C57" s="62">
        <v>15</v>
      </c>
      <c r="D57" s="122">
        <v>41775</v>
      </c>
      <c r="E57" s="27">
        <v>45291</v>
      </c>
      <c r="F57" s="62"/>
      <c r="G57" s="111">
        <v>27</v>
      </c>
      <c r="H57" s="111">
        <v>27</v>
      </c>
      <c r="I57" s="111">
        <v>203.5</v>
      </c>
      <c r="J57" s="63">
        <f t="shared" si="3"/>
        <v>7</v>
      </c>
      <c r="K57" s="111">
        <v>1</v>
      </c>
      <c r="L57" s="111">
        <v>6</v>
      </c>
      <c r="M57" s="64">
        <f t="shared" si="4"/>
        <v>178.3</v>
      </c>
      <c r="N57" s="111">
        <v>24.4</v>
      </c>
      <c r="O57" s="111">
        <v>153.9</v>
      </c>
      <c r="P57" s="67">
        <f t="shared" si="5"/>
        <v>14710375.519</v>
      </c>
      <c r="Q57" s="67">
        <f t="shared" si="6"/>
        <v>13381937.419</v>
      </c>
      <c r="R57" s="67">
        <f t="shared" si="10"/>
        <v>10827325.5657129</v>
      </c>
      <c r="S57" s="67">
        <f t="shared" si="11"/>
        <v>2543906.3033519</v>
      </c>
      <c r="T57" s="67">
        <f t="shared" si="12"/>
        <v>10705.5499352</v>
      </c>
      <c r="U57" s="65">
        <v>1328438.1</v>
      </c>
    </row>
    <row r="58" spans="1:22" s="68" customFormat="1" ht="17.25" customHeight="1">
      <c r="A58" s="110">
        <v>30</v>
      </c>
      <c r="B58" s="34" t="s">
        <v>159</v>
      </c>
      <c r="C58" s="26">
        <v>33</v>
      </c>
      <c r="D58" s="40">
        <v>41530</v>
      </c>
      <c r="E58" s="27">
        <v>45291</v>
      </c>
      <c r="F58" s="27"/>
      <c r="G58" s="119">
        <v>14</v>
      </c>
      <c r="H58" s="119">
        <v>14</v>
      </c>
      <c r="I58" s="119">
        <v>265.2</v>
      </c>
      <c r="J58" s="63">
        <f t="shared" si="3"/>
        <v>8</v>
      </c>
      <c r="K58" s="111">
        <v>8</v>
      </c>
      <c r="L58" s="111"/>
      <c r="M58" s="64">
        <f t="shared" si="4"/>
        <v>265.2</v>
      </c>
      <c r="N58" s="65">
        <v>265.2</v>
      </c>
      <c r="O58" s="65"/>
      <c r="P58" s="67">
        <f t="shared" si="5"/>
        <v>19904037.036</v>
      </c>
      <c r="Q58" s="67">
        <f t="shared" si="6"/>
        <v>19904037.036</v>
      </c>
      <c r="R58" s="67">
        <f t="shared" si="10"/>
        <v>16104356.365827598</v>
      </c>
      <c r="S58" s="67">
        <f t="shared" si="11"/>
        <v>3783757.4405436</v>
      </c>
      <c r="T58" s="67">
        <f t="shared" si="12"/>
        <v>15923.2296288</v>
      </c>
      <c r="U58" s="65"/>
      <c r="V58" s="123"/>
    </row>
    <row r="59" spans="1:22" s="68" customFormat="1" ht="17.25" customHeight="1">
      <c r="A59" s="110">
        <v>31</v>
      </c>
      <c r="B59" s="34" t="s">
        <v>64</v>
      </c>
      <c r="C59" s="26">
        <v>17</v>
      </c>
      <c r="D59" s="40">
        <v>41806</v>
      </c>
      <c r="E59" s="27">
        <v>45291</v>
      </c>
      <c r="F59" s="27"/>
      <c r="G59" s="119">
        <v>29</v>
      </c>
      <c r="H59" s="119">
        <v>29</v>
      </c>
      <c r="I59" s="119">
        <v>822.3</v>
      </c>
      <c r="J59" s="63">
        <f t="shared" si="3"/>
        <v>12</v>
      </c>
      <c r="K59" s="111">
        <v>8</v>
      </c>
      <c r="L59" s="111">
        <v>4</v>
      </c>
      <c r="M59" s="64">
        <f t="shared" si="4"/>
        <v>747.9</v>
      </c>
      <c r="N59" s="65">
        <v>536</v>
      </c>
      <c r="O59" s="65">
        <v>211.9</v>
      </c>
      <c r="P59" s="67">
        <f t="shared" si="5"/>
        <v>56132086.346999995</v>
      </c>
      <c r="Q59" s="67">
        <f t="shared" si="6"/>
        <v>56132086.346999995</v>
      </c>
      <c r="R59" s="67">
        <f t="shared" si="10"/>
        <v>45416471.063357696</v>
      </c>
      <c r="S59" s="67">
        <f t="shared" si="11"/>
        <v>10670709.6145647</v>
      </c>
      <c r="T59" s="67">
        <f t="shared" si="12"/>
        <v>44905.669077599996</v>
      </c>
      <c r="U59" s="65"/>
      <c r="V59" s="123"/>
    </row>
    <row r="60" spans="1:22" s="68" customFormat="1" ht="17.25" customHeight="1">
      <c r="A60" s="110">
        <v>32</v>
      </c>
      <c r="B60" s="34" t="s">
        <v>65</v>
      </c>
      <c r="C60" s="26">
        <v>36</v>
      </c>
      <c r="D60" s="40">
        <v>41988</v>
      </c>
      <c r="E60" s="27">
        <v>45291</v>
      </c>
      <c r="F60" s="27"/>
      <c r="G60" s="119">
        <v>22</v>
      </c>
      <c r="H60" s="119">
        <v>22</v>
      </c>
      <c r="I60" s="119">
        <v>837.5</v>
      </c>
      <c r="J60" s="63">
        <f t="shared" si="3"/>
        <v>12</v>
      </c>
      <c r="K60" s="111">
        <v>9</v>
      </c>
      <c r="L60" s="111">
        <v>3</v>
      </c>
      <c r="M60" s="64">
        <f t="shared" si="4"/>
        <v>836.9</v>
      </c>
      <c r="N60" s="65">
        <v>615.5</v>
      </c>
      <c r="O60" s="65">
        <v>221.4</v>
      </c>
      <c r="P60" s="67">
        <f t="shared" si="5"/>
        <v>62811797.11699999</v>
      </c>
      <c r="Q60" s="67">
        <f t="shared" si="6"/>
        <v>62811797.11699999</v>
      </c>
      <c r="R60" s="67">
        <f t="shared" si="10"/>
        <v>50821025.04736469</v>
      </c>
      <c r="S60" s="67">
        <f t="shared" si="11"/>
        <v>11940522.6319417</v>
      </c>
      <c r="T60" s="67">
        <f t="shared" si="12"/>
        <v>50249.43769359999</v>
      </c>
      <c r="U60" s="65"/>
      <c r="V60" s="123"/>
    </row>
    <row r="61" spans="1:22" s="68" customFormat="1" ht="17.25" customHeight="1">
      <c r="A61" s="110">
        <v>33</v>
      </c>
      <c r="B61" s="34" t="s">
        <v>66</v>
      </c>
      <c r="C61" s="26">
        <v>3577</v>
      </c>
      <c r="D61" s="40">
        <v>42698</v>
      </c>
      <c r="E61" s="27">
        <v>45291</v>
      </c>
      <c r="F61" s="27"/>
      <c r="G61" s="119">
        <v>19</v>
      </c>
      <c r="H61" s="119">
        <v>19</v>
      </c>
      <c r="I61" s="119">
        <v>421.1</v>
      </c>
      <c r="J61" s="63">
        <f t="shared" si="3"/>
        <v>8</v>
      </c>
      <c r="K61" s="111">
        <v>4</v>
      </c>
      <c r="L61" s="111">
        <v>4</v>
      </c>
      <c r="M61" s="64">
        <f t="shared" si="4"/>
        <v>421.1</v>
      </c>
      <c r="N61" s="65">
        <v>183.4</v>
      </c>
      <c r="O61" s="65">
        <v>237.7</v>
      </c>
      <c r="P61" s="67">
        <f t="shared" si="5"/>
        <v>31604788.822999995</v>
      </c>
      <c r="Q61" s="67">
        <f t="shared" si="6"/>
        <v>31604788.822999995</v>
      </c>
      <c r="R61" s="67">
        <f t="shared" si="10"/>
        <v>25571434.636689294</v>
      </c>
      <c r="S61" s="67">
        <f t="shared" si="11"/>
        <v>6008070.3552523</v>
      </c>
      <c r="T61" s="67">
        <f t="shared" si="12"/>
        <v>25283.8310584</v>
      </c>
      <c r="U61" s="65"/>
      <c r="V61" s="123"/>
    </row>
    <row r="62" spans="1:22" s="68" customFormat="1" ht="17.25" customHeight="1">
      <c r="A62" s="110">
        <v>34</v>
      </c>
      <c r="B62" s="34" t="s">
        <v>67</v>
      </c>
      <c r="C62" s="26">
        <v>2230</v>
      </c>
      <c r="D62" s="40">
        <v>42576</v>
      </c>
      <c r="E62" s="27">
        <v>45291</v>
      </c>
      <c r="F62" s="27"/>
      <c r="G62" s="119">
        <v>3</v>
      </c>
      <c r="H62" s="119">
        <v>3</v>
      </c>
      <c r="I62" s="119">
        <v>99.6</v>
      </c>
      <c r="J62" s="63">
        <f t="shared" si="3"/>
        <v>3</v>
      </c>
      <c r="K62" s="111">
        <v>3</v>
      </c>
      <c r="L62" s="111"/>
      <c r="M62" s="64">
        <f t="shared" si="4"/>
        <v>99.6</v>
      </c>
      <c r="N62" s="65">
        <v>99.6</v>
      </c>
      <c r="O62" s="65"/>
      <c r="P62" s="67">
        <f t="shared" si="5"/>
        <v>7993137.527999998</v>
      </c>
      <c r="Q62" s="67">
        <f t="shared" si="6"/>
        <v>7475271.827999998</v>
      </c>
      <c r="R62" s="67">
        <f t="shared" si="10"/>
        <v>6048242.436034799</v>
      </c>
      <c r="S62" s="67">
        <f t="shared" si="11"/>
        <v>1421049.1745027998</v>
      </c>
      <c r="T62" s="67">
        <f t="shared" si="12"/>
        <v>5980.217462399999</v>
      </c>
      <c r="U62" s="65">
        <v>517865.7</v>
      </c>
      <c r="V62" s="123"/>
    </row>
    <row r="63" spans="1:22" s="68" customFormat="1" ht="18" customHeight="1">
      <c r="A63" s="110">
        <v>35</v>
      </c>
      <c r="B63" s="34" t="s">
        <v>68</v>
      </c>
      <c r="C63" s="26">
        <v>22</v>
      </c>
      <c r="D63" s="40">
        <v>41457</v>
      </c>
      <c r="E63" s="27">
        <v>45291</v>
      </c>
      <c r="F63" s="27"/>
      <c r="G63" s="119">
        <v>19</v>
      </c>
      <c r="H63" s="119">
        <v>19</v>
      </c>
      <c r="I63" s="119">
        <v>296.5</v>
      </c>
      <c r="J63" s="63">
        <f t="shared" si="3"/>
        <v>9</v>
      </c>
      <c r="K63" s="111">
        <v>4</v>
      </c>
      <c r="L63" s="111">
        <v>5</v>
      </c>
      <c r="M63" s="64">
        <f t="shared" si="4"/>
        <v>296.5</v>
      </c>
      <c r="N63" s="65">
        <v>130.4</v>
      </c>
      <c r="O63" s="65">
        <v>166.1</v>
      </c>
      <c r="P63" s="67">
        <f t="shared" si="5"/>
        <v>22259236.144999996</v>
      </c>
      <c r="Q63" s="67">
        <f t="shared" si="6"/>
        <v>22253193.744999997</v>
      </c>
      <c r="R63" s="67">
        <f t="shared" si="10"/>
        <v>18005059.059079498</v>
      </c>
      <c r="S63" s="67">
        <f t="shared" si="11"/>
        <v>4230332.1309245</v>
      </c>
      <c r="T63" s="67">
        <f t="shared" si="12"/>
        <v>17802.554996</v>
      </c>
      <c r="U63" s="65">
        <v>6042.4</v>
      </c>
      <c r="V63" s="123"/>
    </row>
    <row r="64" spans="1:22" s="68" customFormat="1" ht="17.25" customHeight="1">
      <c r="A64" s="110">
        <v>36</v>
      </c>
      <c r="B64" s="34" t="s">
        <v>168</v>
      </c>
      <c r="C64" s="26">
        <v>1328</v>
      </c>
      <c r="D64" s="40">
        <v>42158</v>
      </c>
      <c r="E64" s="27">
        <v>45291</v>
      </c>
      <c r="F64" s="27"/>
      <c r="G64" s="119">
        <v>8</v>
      </c>
      <c r="H64" s="119">
        <v>8</v>
      </c>
      <c r="I64" s="119">
        <v>352.9</v>
      </c>
      <c r="J64" s="63">
        <f t="shared" si="3"/>
        <v>8</v>
      </c>
      <c r="K64" s="111">
        <v>4</v>
      </c>
      <c r="L64" s="111">
        <v>4</v>
      </c>
      <c r="M64" s="64">
        <f t="shared" si="4"/>
        <v>352.9</v>
      </c>
      <c r="N64" s="65">
        <v>178.5</v>
      </c>
      <c r="O64" s="65">
        <v>174.4</v>
      </c>
      <c r="P64" s="67">
        <f t="shared" si="5"/>
        <v>26486178.996999998</v>
      </c>
      <c r="Q64" s="67">
        <f t="shared" si="6"/>
        <v>26486178.996999998</v>
      </c>
      <c r="R64" s="67">
        <f t="shared" si="10"/>
        <v>21429967.426472697</v>
      </c>
      <c r="S64" s="67">
        <f t="shared" si="11"/>
        <v>5035022.6273297</v>
      </c>
      <c r="T64" s="67">
        <f t="shared" si="12"/>
        <v>21188.943197599998</v>
      </c>
      <c r="U64" s="65"/>
      <c r="V64" s="123"/>
    </row>
    <row r="65" spans="1:22" s="68" customFormat="1" ht="17.25" customHeight="1">
      <c r="A65" s="110">
        <v>37</v>
      </c>
      <c r="B65" s="34" t="s">
        <v>165</v>
      </c>
      <c r="C65" s="26">
        <v>35</v>
      </c>
      <c r="D65" s="40">
        <v>41948</v>
      </c>
      <c r="E65" s="27">
        <v>45291</v>
      </c>
      <c r="F65" s="27"/>
      <c r="G65" s="119">
        <v>12</v>
      </c>
      <c r="H65" s="119">
        <v>12</v>
      </c>
      <c r="I65" s="119">
        <v>348.2</v>
      </c>
      <c r="J65" s="63">
        <f t="shared" si="3"/>
        <v>7</v>
      </c>
      <c r="K65" s="111">
        <v>5</v>
      </c>
      <c r="L65" s="111">
        <v>2</v>
      </c>
      <c r="M65" s="64">
        <f t="shared" si="4"/>
        <v>307.2</v>
      </c>
      <c r="N65" s="65">
        <v>218.4</v>
      </c>
      <c r="O65" s="65">
        <v>88.8</v>
      </c>
      <c r="P65" s="67">
        <f t="shared" si="5"/>
        <v>23056260.095999997</v>
      </c>
      <c r="Q65" s="67">
        <f t="shared" si="6"/>
        <v>23056260.095999997</v>
      </c>
      <c r="R65" s="67">
        <f t="shared" si="10"/>
        <v>18654820.043673597</v>
      </c>
      <c r="S65" s="67">
        <f t="shared" si="11"/>
        <v>4382995.0442496</v>
      </c>
      <c r="T65" s="67">
        <f t="shared" si="12"/>
        <v>18445.008076799997</v>
      </c>
      <c r="U65" s="65"/>
      <c r="V65" s="123"/>
    </row>
    <row r="66" spans="1:22" s="68" customFormat="1" ht="17.25" customHeight="1">
      <c r="A66" s="110">
        <v>38</v>
      </c>
      <c r="B66" s="34" t="s">
        <v>69</v>
      </c>
      <c r="C66" s="26">
        <v>2473</v>
      </c>
      <c r="D66" s="40">
        <v>42599</v>
      </c>
      <c r="E66" s="27">
        <v>45291</v>
      </c>
      <c r="F66" s="27"/>
      <c r="G66" s="119">
        <v>20</v>
      </c>
      <c r="H66" s="119">
        <v>20</v>
      </c>
      <c r="I66" s="119">
        <v>359.5</v>
      </c>
      <c r="J66" s="63">
        <f t="shared" si="3"/>
        <v>9</v>
      </c>
      <c r="K66" s="111">
        <v>1</v>
      </c>
      <c r="L66" s="111">
        <v>8</v>
      </c>
      <c r="M66" s="64">
        <f t="shared" si="4"/>
        <v>359.5</v>
      </c>
      <c r="N66" s="65">
        <v>44.4</v>
      </c>
      <c r="O66" s="65">
        <v>315.1</v>
      </c>
      <c r="P66" s="67">
        <f t="shared" si="5"/>
        <v>28872863.935</v>
      </c>
      <c r="Q66" s="67">
        <f t="shared" si="6"/>
        <v>26981528.334999997</v>
      </c>
      <c r="R66" s="67">
        <f t="shared" si="10"/>
        <v>21830754.575848497</v>
      </c>
      <c r="S66" s="67">
        <f t="shared" si="11"/>
        <v>5129188.5364835</v>
      </c>
      <c r="T66" s="67">
        <f t="shared" si="12"/>
        <v>21585.222668</v>
      </c>
      <c r="U66" s="65">
        <v>1891335.6</v>
      </c>
      <c r="V66" s="123"/>
    </row>
    <row r="67" spans="1:22" s="68" customFormat="1" ht="17.25" customHeight="1">
      <c r="A67" s="110">
        <v>39</v>
      </c>
      <c r="B67" s="34" t="s">
        <v>70</v>
      </c>
      <c r="C67" s="26">
        <v>25</v>
      </c>
      <c r="D67" s="40">
        <v>41850</v>
      </c>
      <c r="E67" s="27">
        <v>45291</v>
      </c>
      <c r="F67" s="27"/>
      <c r="G67" s="119">
        <v>10</v>
      </c>
      <c r="H67" s="119">
        <v>10</v>
      </c>
      <c r="I67" s="119">
        <v>232.1</v>
      </c>
      <c r="J67" s="63">
        <f t="shared" si="3"/>
        <v>7</v>
      </c>
      <c r="K67" s="111">
        <v>5</v>
      </c>
      <c r="L67" s="111">
        <v>2</v>
      </c>
      <c r="M67" s="64">
        <f t="shared" si="4"/>
        <v>230.8</v>
      </c>
      <c r="N67" s="65">
        <v>174.6</v>
      </c>
      <c r="O67" s="65">
        <v>56.2</v>
      </c>
      <c r="P67" s="67">
        <f t="shared" si="5"/>
        <v>17494838.143999998</v>
      </c>
      <c r="Q67" s="67">
        <f t="shared" si="6"/>
        <v>17322216.244</v>
      </c>
      <c r="R67" s="67">
        <f t="shared" si="10"/>
        <v>14015405.163020398</v>
      </c>
      <c r="S67" s="67">
        <f t="shared" si="11"/>
        <v>3292953.3079843996</v>
      </c>
      <c r="T67" s="67">
        <f t="shared" si="12"/>
        <v>13857.772995199999</v>
      </c>
      <c r="U67" s="65">
        <v>172621.9</v>
      </c>
      <c r="V67" s="123"/>
    </row>
    <row r="68" spans="1:22" s="68" customFormat="1" ht="17.25" customHeight="1">
      <c r="A68" s="110">
        <v>40</v>
      </c>
      <c r="B68" s="34" t="s">
        <v>71</v>
      </c>
      <c r="C68" s="26">
        <v>2842</v>
      </c>
      <c r="D68" s="40">
        <v>42632</v>
      </c>
      <c r="E68" s="27">
        <v>45291</v>
      </c>
      <c r="F68" s="27"/>
      <c r="G68" s="119">
        <v>18</v>
      </c>
      <c r="H68" s="119">
        <v>18</v>
      </c>
      <c r="I68" s="119">
        <v>267.8</v>
      </c>
      <c r="J68" s="63">
        <f t="shared" si="3"/>
        <v>8</v>
      </c>
      <c r="K68" s="111">
        <v>7</v>
      </c>
      <c r="L68" s="111">
        <v>1</v>
      </c>
      <c r="M68" s="64">
        <f t="shared" si="4"/>
        <v>267.8</v>
      </c>
      <c r="N68" s="65">
        <v>237.9</v>
      </c>
      <c r="O68" s="65">
        <v>29.9</v>
      </c>
      <c r="P68" s="67">
        <f t="shared" si="5"/>
        <v>20099174.654</v>
      </c>
      <c r="Q68" s="67">
        <f t="shared" si="6"/>
        <v>20099174.654</v>
      </c>
      <c r="R68" s="67">
        <f t="shared" si="10"/>
        <v>16262242.212551398</v>
      </c>
      <c r="S68" s="67">
        <f t="shared" si="11"/>
        <v>3820853.1017254</v>
      </c>
      <c r="T68" s="67">
        <f t="shared" si="12"/>
        <v>16079.339723199999</v>
      </c>
      <c r="U68" s="65"/>
      <c r="V68" s="123"/>
    </row>
    <row r="69" spans="1:22" s="68" customFormat="1" ht="17.25" customHeight="1">
      <c r="A69" s="110">
        <v>41</v>
      </c>
      <c r="B69" s="34" t="s">
        <v>72</v>
      </c>
      <c r="C69" s="26">
        <v>33</v>
      </c>
      <c r="D69" s="40">
        <v>41948</v>
      </c>
      <c r="E69" s="27">
        <v>45291</v>
      </c>
      <c r="F69" s="27"/>
      <c r="G69" s="119">
        <v>15</v>
      </c>
      <c r="H69" s="119">
        <v>15</v>
      </c>
      <c r="I69" s="119">
        <v>549.1</v>
      </c>
      <c r="J69" s="63">
        <f t="shared" si="3"/>
        <v>8</v>
      </c>
      <c r="K69" s="111">
        <v>7</v>
      </c>
      <c r="L69" s="111">
        <v>1</v>
      </c>
      <c r="M69" s="64">
        <f t="shared" si="4"/>
        <v>549.1</v>
      </c>
      <c r="N69" s="65">
        <v>480.8</v>
      </c>
      <c r="O69" s="65">
        <v>68.3</v>
      </c>
      <c r="P69" s="67">
        <f t="shared" si="5"/>
        <v>41211563.863</v>
      </c>
      <c r="Q69" s="67">
        <f t="shared" si="6"/>
        <v>41211563.863</v>
      </c>
      <c r="R69" s="67">
        <f t="shared" si="10"/>
        <v>33344276.321553297</v>
      </c>
      <c r="S69" s="67">
        <f t="shared" si="11"/>
        <v>7834318.2903563</v>
      </c>
      <c r="T69" s="67">
        <f t="shared" si="12"/>
        <v>32969.2510904</v>
      </c>
      <c r="U69" s="65"/>
      <c r="V69" s="123"/>
    </row>
    <row r="70" spans="1:22" s="68" customFormat="1" ht="17.25" customHeight="1">
      <c r="A70" s="110">
        <v>42</v>
      </c>
      <c r="B70" s="34" t="s">
        <v>73</v>
      </c>
      <c r="C70" s="26">
        <v>621</v>
      </c>
      <c r="D70" s="40">
        <v>42439</v>
      </c>
      <c r="E70" s="27">
        <v>45291</v>
      </c>
      <c r="F70" s="27"/>
      <c r="G70" s="119">
        <v>5</v>
      </c>
      <c r="H70" s="119">
        <v>5</v>
      </c>
      <c r="I70" s="124">
        <v>123</v>
      </c>
      <c r="J70" s="63">
        <f t="shared" si="3"/>
        <v>4</v>
      </c>
      <c r="K70" s="111">
        <v>4</v>
      </c>
      <c r="L70" s="124"/>
      <c r="M70" s="64">
        <f t="shared" si="4"/>
        <v>123</v>
      </c>
      <c r="N70" s="65">
        <v>123</v>
      </c>
      <c r="O70" s="65"/>
      <c r="P70" s="67">
        <f t="shared" si="5"/>
        <v>9576754.19</v>
      </c>
      <c r="Q70" s="67">
        <f t="shared" si="6"/>
        <v>9231510.389999999</v>
      </c>
      <c r="R70" s="67">
        <f t="shared" si="10"/>
        <v>7469215.056548999</v>
      </c>
      <c r="S70" s="67">
        <f t="shared" si="11"/>
        <v>1754910.125139</v>
      </c>
      <c r="T70" s="67">
        <f t="shared" si="12"/>
        <v>7385.208311999999</v>
      </c>
      <c r="U70" s="65">
        <v>345243.8</v>
      </c>
      <c r="V70" s="123"/>
    </row>
    <row r="71" spans="1:22" s="68" customFormat="1" ht="17.25" customHeight="1">
      <c r="A71" s="110">
        <v>43</v>
      </c>
      <c r="B71" s="34" t="s">
        <v>74</v>
      </c>
      <c r="C71" s="26">
        <v>7</v>
      </c>
      <c r="D71" s="40">
        <v>41304</v>
      </c>
      <c r="E71" s="27">
        <v>45291</v>
      </c>
      <c r="F71" s="27"/>
      <c r="G71" s="119">
        <v>3</v>
      </c>
      <c r="H71" s="119">
        <v>3</v>
      </c>
      <c r="I71" s="119">
        <v>94.8</v>
      </c>
      <c r="J71" s="63">
        <f t="shared" si="3"/>
        <v>3</v>
      </c>
      <c r="K71" s="111">
        <v>2</v>
      </c>
      <c r="L71" s="111">
        <v>1</v>
      </c>
      <c r="M71" s="64">
        <f t="shared" si="4"/>
        <v>64</v>
      </c>
      <c r="N71" s="65">
        <v>32.1</v>
      </c>
      <c r="O71" s="65">
        <v>31.9</v>
      </c>
      <c r="P71" s="67">
        <f t="shared" si="5"/>
        <v>6597154.22</v>
      </c>
      <c r="Q71" s="67">
        <f t="shared" si="6"/>
        <v>4803387.52</v>
      </c>
      <c r="R71" s="67">
        <f t="shared" si="10"/>
        <v>3886420.8424319993</v>
      </c>
      <c r="S71" s="67">
        <f t="shared" si="11"/>
        <v>913123.967552</v>
      </c>
      <c r="T71" s="67">
        <f t="shared" si="12"/>
        <v>3842.7100159999995</v>
      </c>
      <c r="U71" s="65">
        <v>1793766.7</v>
      </c>
      <c r="V71" s="123"/>
    </row>
    <row r="72" spans="1:22" s="68" customFormat="1" ht="17.25" customHeight="1">
      <c r="A72" s="110">
        <v>44</v>
      </c>
      <c r="B72" s="34" t="s">
        <v>75</v>
      </c>
      <c r="C72" s="26">
        <v>9</v>
      </c>
      <c r="D72" s="40">
        <v>41499</v>
      </c>
      <c r="E72" s="27">
        <v>45291</v>
      </c>
      <c r="F72" s="27"/>
      <c r="G72" s="119">
        <v>15</v>
      </c>
      <c r="H72" s="119">
        <v>15</v>
      </c>
      <c r="I72" s="119">
        <v>359.3</v>
      </c>
      <c r="J72" s="63">
        <f t="shared" si="3"/>
        <v>10</v>
      </c>
      <c r="K72" s="111">
        <v>3</v>
      </c>
      <c r="L72" s="111">
        <v>7</v>
      </c>
      <c r="M72" s="64">
        <f t="shared" si="4"/>
        <v>280.1</v>
      </c>
      <c r="N72" s="65">
        <v>94.1</v>
      </c>
      <c r="O72" s="65">
        <v>186</v>
      </c>
      <c r="P72" s="67">
        <f t="shared" si="5"/>
        <v>24061972.193</v>
      </c>
      <c r="Q72" s="67">
        <f t="shared" si="6"/>
        <v>21022325.693</v>
      </c>
      <c r="R72" s="67">
        <f t="shared" si="10"/>
        <v>17009163.718206298</v>
      </c>
      <c r="S72" s="67">
        <f t="shared" si="11"/>
        <v>3996344.1142393006</v>
      </c>
      <c r="T72" s="67">
        <f t="shared" si="12"/>
        <v>16817.860554400002</v>
      </c>
      <c r="U72" s="65">
        <v>3039646.5</v>
      </c>
      <c r="V72" s="123"/>
    </row>
    <row r="73" spans="1:21" s="68" customFormat="1" ht="17.25" customHeight="1">
      <c r="A73" s="110">
        <v>45</v>
      </c>
      <c r="B73" s="34" t="s">
        <v>76</v>
      </c>
      <c r="C73" s="26">
        <v>20</v>
      </c>
      <c r="D73" s="40">
        <v>41806</v>
      </c>
      <c r="E73" s="27">
        <v>45291</v>
      </c>
      <c r="F73" s="27"/>
      <c r="G73" s="119">
        <v>7</v>
      </c>
      <c r="H73" s="119">
        <v>7</v>
      </c>
      <c r="I73" s="119">
        <v>99.6</v>
      </c>
      <c r="J73" s="63">
        <f t="shared" si="3"/>
        <v>3</v>
      </c>
      <c r="K73" s="111">
        <v>1</v>
      </c>
      <c r="L73" s="111">
        <v>2</v>
      </c>
      <c r="M73" s="64">
        <f t="shared" si="4"/>
        <v>99.6</v>
      </c>
      <c r="N73" s="65">
        <v>29.5</v>
      </c>
      <c r="O73" s="65">
        <v>70.1</v>
      </c>
      <c r="P73" s="67">
        <f t="shared" si="5"/>
        <v>7475271.827999998</v>
      </c>
      <c r="Q73" s="67">
        <f t="shared" si="6"/>
        <v>7475271.827999998</v>
      </c>
      <c r="R73" s="67">
        <f t="shared" si="10"/>
        <v>6048242.436034799</v>
      </c>
      <c r="S73" s="67">
        <f t="shared" si="11"/>
        <v>1421049.1745027998</v>
      </c>
      <c r="T73" s="67">
        <f t="shared" si="12"/>
        <v>5980.217462399999</v>
      </c>
      <c r="U73" s="65"/>
    </row>
    <row r="74" spans="1:21" s="68" customFormat="1" ht="17.25" customHeight="1">
      <c r="A74" s="110">
        <v>46</v>
      </c>
      <c r="B74" s="34" t="s">
        <v>77</v>
      </c>
      <c r="C74" s="26">
        <v>3571</v>
      </c>
      <c r="D74" s="40">
        <v>42698</v>
      </c>
      <c r="E74" s="27">
        <v>45291</v>
      </c>
      <c r="F74" s="27"/>
      <c r="G74" s="119">
        <v>6</v>
      </c>
      <c r="H74" s="119">
        <v>6</v>
      </c>
      <c r="I74" s="119">
        <v>120.1</v>
      </c>
      <c r="J74" s="63">
        <f t="shared" si="3"/>
        <v>3</v>
      </c>
      <c r="K74" s="111">
        <v>2</v>
      </c>
      <c r="L74" s="111">
        <v>1</v>
      </c>
      <c r="M74" s="64">
        <f t="shared" si="4"/>
        <v>120.1</v>
      </c>
      <c r="N74" s="65">
        <v>59.6</v>
      </c>
      <c r="O74" s="65">
        <v>60.5</v>
      </c>
      <c r="P74" s="67">
        <f t="shared" si="5"/>
        <v>9013856.893</v>
      </c>
      <c r="Q74" s="67">
        <f t="shared" si="6"/>
        <v>9013856.893</v>
      </c>
      <c r="R74" s="67">
        <f t="shared" si="10"/>
        <v>7293111.612126299</v>
      </c>
      <c r="S74" s="67">
        <f t="shared" si="11"/>
        <v>1713534.1953593001</v>
      </c>
      <c r="T74" s="67">
        <f t="shared" si="12"/>
        <v>7211.0855144</v>
      </c>
      <c r="U74" s="65"/>
    </row>
    <row r="75" spans="1:21" s="68" customFormat="1" ht="17.25" customHeight="1">
      <c r="A75" s="110">
        <v>47</v>
      </c>
      <c r="B75" s="34" t="s">
        <v>78</v>
      </c>
      <c r="C75" s="26">
        <v>24</v>
      </c>
      <c r="D75" s="40">
        <v>41850</v>
      </c>
      <c r="E75" s="27">
        <v>45291</v>
      </c>
      <c r="F75" s="27"/>
      <c r="G75" s="119">
        <v>5</v>
      </c>
      <c r="H75" s="119">
        <v>5</v>
      </c>
      <c r="I75" s="119">
        <v>78.5</v>
      </c>
      <c r="J75" s="63">
        <f t="shared" si="3"/>
        <v>2</v>
      </c>
      <c r="K75" s="111"/>
      <c r="L75" s="111">
        <v>2</v>
      </c>
      <c r="M75" s="64">
        <f t="shared" si="4"/>
        <v>78.5</v>
      </c>
      <c r="N75" s="65"/>
      <c r="O75" s="65">
        <v>78.5</v>
      </c>
      <c r="P75" s="67">
        <f t="shared" si="5"/>
        <v>5891655.005</v>
      </c>
      <c r="Q75" s="67">
        <f t="shared" si="6"/>
        <v>5891655.005</v>
      </c>
      <c r="R75" s="67">
        <f t="shared" si="10"/>
        <v>4766938.0645455</v>
      </c>
      <c r="S75" s="67">
        <f t="shared" si="11"/>
        <v>1120003.6164505</v>
      </c>
      <c r="T75" s="67">
        <f t="shared" si="12"/>
        <v>4713.324004</v>
      </c>
      <c r="U75" s="65"/>
    </row>
    <row r="76" spans="1:21" s="68" customFormat="1" ht="24" customHeight="1">
      <c r="A76" s="110">
        <v>48</v>
      </c>
      <c r="B76" s="34" t="s">
        <v>170</v>
      </c>
      <c r="C76" s="26">
        <v>3575</v>
      </c>
      <c r="D76" s="40">
        <v>42698</v>
      </c>
      <c r="E76" s="27">
        <v>45291</v>
      </c>
      <c r="F76" s="27"/>
      <c r="G76" s="119">
        <v>12</v>
      </c>
      <c r="H76" s="119">
        <v>12</v>
      </c>
      <c r="I76" s="119">
        <v>143.5</v>
      </c>
      <c r="J76" s="63">
        <f t="shared" si="3"/>
        <v>4</v>
      </c>
      <c r="K76" s="111">
        <v>3</v>
      </c>
      <c r="L76" s="111">
        <v>1</v>
      </c>
      <c r="M76" s="64">
        <f t="shared" si="4"/>
        <v>110</v>
      </c>
      <c r="N76" s="65">
        <v>31.2</v>
      </c>
      <c r="O76" s="65">
        <v>78.8</v>
      </c>
      <c r="P76" s="67">
        <f t="shared" si="5"/>
        <v>10072104.899999999</v>
      </c>
      <c r="Q76" s="67">
        <f t="shared" si="6"/>
        <v>8255822.299999998</v>
      </c>
      <c r="R76" s="67">
        <f t="shared" si="10"/>
        <v>6679785.822929999</v>
      </c>
      <c r="S76" s="67">
        <f t="shared" si="11"/>
        <v>1569431.8192299998</v>
      </c>
      <c r="T76" s="67">
        <f t="shared" si="12"/>
        <v>6604.657839999999</v>
      </c>
      <c r="U76" s="65">
        <v>1816282.6</v>
      </c>
    </row>
    <row r="77" spans="1:21" s="68" customFormat="1" ht="18" customHeight="1">
      <c r="A77" s="110">
        <v>49</v>
      </c>
      <c r="B77" s="34" t="s">
        <v>79</v>
      </c>
      <c r="C77" s="26">
        <v>1692</v>
      </c>
      <c r="D77" s="40">
        <v>42530</v>
      </c>
      <c r="E77" s="27">
        <v>45291</v>
      </c>
      <c r="F77" s="27"/>
      <c r="G77" s="119">
        <v>3</v>
      </c>
      <c r="H77" s="119">
        <v>3</v>
      </c>
      <c r="I77" s="119">
        <v>64.4</v>
      </c>
      <c r="J77" s="63">
        <f t="shared" si="3"/>
        <v>2</v>
      </c>
      <c r="K77" s="111">
        <v>2</v>
      </c>
      <c r="L77" s="111"/>
      <c r="M77" s="64">
        <f t="shared" si="4"/>
        <v>64.4</v>
      </c>
      <c r="N77" s="65">
        <v>64.4</v>
      </c>
      <c r="O77" s="66"/>
      <c r="P77" s="67">
        <f t="shared" si="5"/>
        <v>4863429.892</v>
      </c>
      <c r="Q77" s="67">
        <f t="shared" si="6"/>
        <v>4833408.692</v>
      </c>
      <c r="R77" s="67">
        <f t="shared" si="10"/>
        <v>3910710.9726972</v>
      </c>
      <c r="S77" s="67">
        <f t="shared" si="11"/>
        <v>918830.9923492001</v>
      </c>
      <c r="T77" s="67">
        <f t="shared" si="12"/>
        <v>3866.7269536000003</v>
      </c>
      <c r="U77" s="65">
        <v>30021.2</v>
      </c>
    </row>
    <row r="78" spans="1:21" s="68" customFormat="1" ht="18" customHeight="1">
      <c r="A78" s="110">
        <v>50</v>
      </c>
      <c r="B78" s="34" t="s">
        <v>80</v>
      </c>
      <c r="C78" s="26">
        <v>1904</v>
      </c>
      <c r="D78" s="40">
        <v>42550</v>
      </c>
      <c r="E78" s="27">
        <v>45291</v>
      </c>
      <c r="F78" s="27"/>
      <c r="G78" s="119">
        <v>2</v>
      </c>
      <c r="H78" s="119">
        <v>2</v>
      </c>
      <c r="I78" s="119">
        <v>140.8</v>
      </c>
      <c r="J78" s="63">
        <f t="shared" si="3"/>
        <v>2</v>
      </c>
      <c r="K78" s="111">
        <v>1</v>
      </c>
      <c r="L78" s="111">
        <v>1</v>
      </c>
      <c r="M78" s="64">
        <f t="shared" si="4"/>
        <v>73.5</v>
      </c>
      <c r="N78" s="65">
        <v>41.7</v>
      </c>
      <c r="O78" s="66">
        <v>31.8</v>
      </c>
      <c r="P78" s="67">
        <f t="shared" si="5"/>
        <v>5516390.3549999995</v>
      </c>
      <c r="Q78" s="67">
        <f t="shared" si="6"/>
        <v>5516390.3549999995</v>
      </c>
      <c r="R78" s="67">
        <f t="shared" si="10"/>
        <v>4463311.436230499</v>
      </c>
      <c r="S78" s="67">
        <f t="shared" si="11"/>
        <v>1048665.8064855</v>
      </c>
      <c r="T78" s="67">
        <f t="shared" si="12"/>
        <v>4413.112284</v>
      </c>
      <c r="U78" s="65"/>
    </row>
    <row r="79" spans="1:21" s="68" customFormat="1" ht="18" customHeight="1">
      <c r="A79" s="110">
        <v>51</v>
      </c>
      <c r="B79" s="34" t="s">
        <v>81</v>
      </c>
      <c r="C79" s="26">
        <v>1463</v>
      </c>
      <c r="D79" s="40">
        <v>42173</v>
      </c>
      <c r="E79" s="27">
        <v>45291</v>
      </c>
      <c r="F79" s="27"/>
      <c r="G79" s="119">
        <v>6</v>
      </c>
      <c r="H79" s="119">
        <v>6</v>
      </c>
      <c r="I79" s="119">
        <v>98</v>
      </c>
      <c r="J79" s="63">
        <f t="shared" si="3"/>
        <v>3</v>
      </c>
      <c r="K79" s="111">
        <v>1</v>
      </c>
      <c r="L79" s="111">
        <v>2</v>
      </c>
      <c r="M79" s="64">
        <f t="shared" si="4"/>
        <v>98</v>
      </c>
      <c r="N79" s="65">
        <v>30.1</v>
      </c>
      <c r="O79" s="66">
        <v>67.9</v>
      </c>
      <c r="P79" s="67">
        <f t="shared" si="5"/>
        <v>7355187.14</v>
      </c>
      <c r="Q79" s="67">
        <f t="shared" si="6"/>
        <v>7355187.14</v>
      </c>
      <c r="R79" s="67">
        <f t="shared" si="10"/>
        <v>5951081.914973999</v>
      </c>
      <c r="S79" s="67">
        <f t="shared" si="11"/>
        <v>1398221.075314</v>
      </c>
      <c r="T79" s="67">
        <f t="shared" si="12"/>
        <v>5884.149712</v>
      </c>
      <c r="U79" s="65"/>
    </row>
    <row r="80" spans="1:21" s="68" customFormat="1" ht="18" customHeight="1">
      <c r="A80" s="110">
        <v>52</v>
      </c>
      <c r="B80" s="34" t="s">
        <v>82</v>
      </c>
      <c r="C80" s="26">
        <v>32</v>
      </c>
      <c r="D80" s="40">
        <v>41089</v>
      </c>
      <c r="E80" s="27">
        <v>44926</v>
      </c>
      <c r="F80" s="27"/>
      <c r="G80" s="119">
        <v>8</v>
      </c>
      <c r="H80" s="119">
        <v>8</v>
      </c>
      <c r="I80" s="119">
        <v>123.1</v>
      </c>
      <c r="J80" s="63">
        <f t="shared" si="3"/>
        <v>5</v>
      </c>
      <c r="K80" s="111">
        <v>5</v>
      </c>
      <c r="L80" s="111"/>
      <c r="M80" s="64">
        <f t="shared" si="4"/>
        <v>123.1</v>
      </c>
      <c r="N80" s="65">
        <v>123.1</v>
      </c>
      <c r="O80" s="66"/>
      <c r="P80" s="67">
        <f t="shared" si="5"/>
        <v>10642500</v>
      </c>
      <c r="Q80" s="67">
        <f t="shared" si="6"/>
        <v>9170439.129999999</v>
      </c>
      <c r="R80" s="67">
        <v>5837901.55</v>
      </c>
      <c r="S80" s="67">
        <v>3325201.23</v>
      </c>
      <c r="T80" s="67">
        <v>7336.35</v>
      </c>
      <c r="U80" s="65">
        <v>1472060.87</v>
      </c>
    </row>
    <row r="81" spans="1:21" s="68" customFormat="1" ht="18" customHeight="1">
      <c r="A81" s="110">
        <v>53</v>
      </c>
      <c r="B81" s="34" t="s">
        <v>83</v>
      </c>
      <c r="C81" s="26">
        <v>3570</v>
      </c>
      <c r="D81" s="40">
        <v>42698</v>
      </c>
      <c r="E81" s="27">
        <v>45291</v>
      </c>
      <c r="F81" s="27"/>
      <c r="G81" s="119">
        <v>35</v>
      </c>
      <c r="H81" s="119">
        <v>35</v>
      </c>
      <c r="I81" s="119">
        <v>556.2</v>
      </c>
      <c r="J81" s="63">
        <f t="shared" si="3"/>
        <v>9</v>
      </c>
      <c r="K81" s="111">
        <v>2</v>
      </c>
      <c r="L81" s="111">
        <v>7</v>
      </c>
      <c r="M81" s="64">
        <f t="shared" si="4"/>
        <v>556.2</v>
      </c>
      <c r="N81" s="65">
        <v>136.6</v>
      </c>
      <c r="O81" s="66">
        <v>419.6</v>
      </c>
      <c r="P81" s="67">
        <f t="shared" si="5"/>
        <v>41744439.666</v>
      </c>
      <c r="Q81" s="67">
        <f t="shared" si="6"/>
        <v>41744439.666</v>
      </c>
      <c r="R81" s="67">
        <f t="shared" si="10"/>
        <v>33775426.1337606</v>
      </c>
      <c r="S81" s="67">
        <f t="shared" si="11"/>
        <v>7935617.980506602</v>
      </c>
      <c r="T81" s="67">
        <f t="shared" si="12"/>
        <v>33395.5517328</v>
      </c>
      <c r="U81" s="65"/>
    </row>
    <row r="82" spans="1:21" s="68" customFormat="1" ht="17.25" customHeight="1">
      <c r="A82" s="110">
        <v>54</v>
      </c>
      <c r="B82" s="34" t="s">
        <v>173</v>
      </c>
      <c r="C82" s="26">
        <v>8</v>
      </c>
      <c r="D82" s="40">
        <v>41304</v>
      </c>
      <c r="E82" s="27">
        <v>45291</v>
      </c>
      <c r="F82" s="27"/>
      <c r="G82" s="119">
        <v>13</v>
      </c>
      <c r="H82" s="119">
        <v>13</v>
      </c>
      <c r="I82" s="119">
        <v>427.6</v>
      </c>
      <c r="J82" s="63">
        <f t="shared" si="3"/>
        <v>8</v>
      </c>
      <c r="K82" s="111">
        <v>8</v>
      </c>
      <c r="L82" s="111"/>
      <c r="M82" s="64">
        <f t="shared" si="4"/>
        <v>427.6</v>
      </c>
      <c r="N82" s="65">
        <v>427.6</v>
      </c>
      <c r="O82" s="66"/>
      <c r="P82" s="67">
        <f t="shared" si="5"/>
        <v>32092632.867999997</v>
      </c>
      <c r="Q82" s="67">
        <f t="shared" si="6"/>
        <v>32092632.867999997</v>
      </c>
      <c r="R82" s="67">
        <f t="shared" si="10"/>
        <v>25966149.253498796</v>
      </c>
      <c r="S82" s="67">
        <f t="shared" si="11"/>
        <v>6100809.508206801</v>
      </c>
      <c r="T82" s="67">
        <f t="shared" si="12"/>
        <v>25674.106294399997</v>
      </c>
      <c r="U82" s="65"/>
    </row>
    <row r="83" spans="1:21" s="68" customFormat="1" ht="18" customHeight="1">
      <c r="A83" s="110">
        <v>55</v>
      </c>
      <c r="B83" s="34" t="s">
        <v>84</v>
      </c>
      <c r="C83" s="26">
        <v>921</v>
      </c>
      <c r="D83" s="40">
        <v>42464</v>
      </c>
      <c r="E83" s="27">
        <v>45291</v>
      </c>
      <c r="F83" s="27"/>
      <c r="G83" s="119">
        <v>4</v>
      </c>
      <c r="H83" s="119">
        <v>4</v>
      </c>
      <c r="I83" s="119">
        <v>75.4</v>
      </c>
      <c r="J83" s="63">
        <f t="shared" si="3"/>
        <v>3</v>
      </c>
      <c r="K83" s="111"/>
      <c r="L83" s="111">
        <v>3</v>
      </c>
      <c r="M83" s="64">
        <f t="shared" si="4"/>
        <v>75.4</v>
      </c>
      <c r="N83" s="65"/>
      <c r="O83" s="66">
        <v>75.4</v>
      </c>
      <c r="P83" s="67">
        <f t="shared" si="5"/>
        <v>6304446.721999999</v>
      </c>
      <c r="Q83" s="67">
        <f t="shared" si="6"/>
        <v>5658990.921999999</v>
      </c>
      <c r="R83" s="67">
        <f t="shared" si="10"/>
        <v>4578689.554990199</v>
      </c>
      <c r="S83" s="67">
        <f t="shared" si="11"/>
        <v>1075774.1742722</v>
      </c>
      <c r="T83" s="67">
        <f t="shared" si="12"/>
        <v>4527.1927376</v>
      </c>
      <c r="U83" s="65">
        <v>645455.8</v>
      </c>
    </row>
    <row r="84" spans="1:21" s="68" customFormat="1" ht="18" customHeight="1">
      <c r="A84" s="110">
        <v>56</v>
      </c>
      <c r="B84" s="34" t="s">
        <v>85</v>
      </c>
      <c r="C84" s="26">
        <v>2458</v>
      </c>
      <c r="D84" s="40">
        <v>42597</v>
      </c>
      <c r="E84" s="27">
        <v>45291</v>
      </c>
      <c r="F84" s="27"/>
      <c r="G84" s="119">
        <v>11</v>
      </c>
      <c r="H84" s="119">
        <v>11</v>
      </c>
      <c r="I84" s="119">
        <v>102.6</v>
      </c>
      <c r="J84" s="63">
        <f t="shared" si="3"/>
        <v>3</v>
      </c>
      <c r="K84" s="111"/>
      <c r="L84" s="111">
        <v>3</v>
      </c>
      <c r="M84" s="64">
        <f t="shared" si="4"/>
        <v>75</v>
      </c>
      <c r="N84" s="65"/>
      <c r="O84" s="66">
        <v>75</v>
      </c>
      <c r="P84" s="67">
        <f t="shared" si="5"/>
        <v>6304446.749999999</v>
      </c>
      <c r="Q84" s="67">
        <f t="shared" si="6"/>
        <v>5628969.749999999</v>
      </c>
      <c r="R84" s="67">
        <f t="shared" si="10"/>
        <v>4554399.424724999</v>
      </c>
      <c r="S84" s="67">
        <f t="shared" si="11"/>
        <v>1070067.1494749999</v>
      </c>
      <c r="T84" s="67">
        <f t="shared" si="12"/>
        <v>4503.1758</v>
      </c>
      <c r="U84" s="65">
        <v>675477</v>
      </c>
    </row>
    <row r="85" spans="1:21" s="68" customFormat="1" ht="18" customHeight="1">
      <c r="A85" s="110">
        <v>57</v>
      </c>
      <c r="B85" s="34" t="s">
        <v>157</v>
      </c>
      <c r="C85" s="26">
        <v>71</v>
      </c>
      <c r="D85" s="40">
        <v>41180</v>
      </c>
      <c r="E85" s="27">
        <v>44926</v>
      </c>
      <c r="F85" s="27"/>
      <c r="G85" s="119">
        <v>3</v>
      </c>
      <c r="H85" s="119">
        <v>3</v>
      </c>
      <c r="I85" s="119">
        <v>77.1</v>
      </c>
      <c r="J85" s="63">
        <f t="shared" si="3"/>
        <v>2</v>
      </c>
      <c r="K85" s="111"/>
      <c r="L85" s="111">
        <v>2</v>
      </c>
      <c r="M85" s="64">
        <f t="shared" si="4"/>
        <v>77.1</v>
      </c>
      <c r="N85" s="65"/>
      <c r="O85" s="66">
        <v>77.1</v>
      </c>
      <c r="P85" s="67">
        <f t="shared" si="5"/>
        <v>5782500</v>
      </c>
      <c r="Q85" s="67">
        <f t="shared" si="6"/>
        <v>5743630.03</v>
      </c>
      <c r="R85" s="67">
        <v>3656394.88</v>
      </c>
      <c r="S85" s="67">
        <v>2082640.25</v>
      </c>
      <c r="T85" s="67">
        <v>4594.9</v>
      </c>
      <c r="U85" s="65">
        <v>38869.97</v>
      </c>
    </row>
    <row r="86" spans="1:21" s="68" customFormat="1" ht="17.25" customHeight="1">
      <c r="A86" s="110">
        <v>58</v>
      </c>
      <c r="B86" s="34" t="s">
        <v>86</v>
      </c>
      <c r="C86" s="62">
        <v>2925</v>
      </c>
      <c r="D86" s="49">
        <v>42641</v>
      </c>
      <c r="E86" s="27">
        <v>45291</v>
      </c>
      <c r="F86" s="48"/>
      <c r="G86" s="121">
        <v>26</v>
      </c>
      <c r="H86" s="121">
        <v>26</v>
      </c>
      <c r="I86" s="48">
        <v>123.1</v>
      </c>
      <c r="J86" s="63">
        <f t="shared" si="3"/>
        <v>5</v>
      </c>
      <c r="K86" s="121"/>
      <c r="L86" s="121">
        <v>5</v>
      </c>
      <c r="M86" s="64">
        <f t="shared" si="4"/>
        <v>103.4</v>
      </c>
      <c r="N86" s="48"/>
      <c r="O86" s="121">
        <v>103.4</v>
      </c>
      <c r="P86" s="67">
        <f t="shared" si="5"/>
        <v>10574960.461999997</v>
      </c>
      <c r="Q86" s="67">
        <f t="shared" si="6"/>
        <v>7760472.961999998</v>
      </c>
      <c r="R86" s="67">
        <f t="shared" si="10"/>
        <v>6278998.673554199</v>
      </c>
      <c r="S86" s="67">
        <f t="shared" si="11"/>
        <v>1475265.9100762</v>
      </c>
      <c r="T86" s="67">
        <f t="shared" si="12"/>
        <v>6208.3783696</v>
      </c>
      <c r="U86" s="65">
        <v>2814487.5</v>
      </c>
    </row>
    <row r="87" spans="1:21" s="68" customFormat="1" ht="17.25" customHeight="1">
      <c r="A87" s="110">
        <v>59</v>
      </c>
      <c r="B87" s="34" t="s">
        <v>169</v>
      </c>
      <c r="C87" s="62">
        <v>2649</v>
      </c>
      <c r="D87" s="49">
        <v>42282</v>
      </c>
      <c r="E87" s="27">
        <v>45291</v>
      </c>
      <c r="F87" s="48"/>
      <c r="G87" s="121">
        <v>2</v>
      </c>
      <c r="H87" s="121">
        <v>2</v>
      </c>
      <c r="I87" s="48">
        <v>63.4</v>
      </c>
      <c r="J87" s="63">
        <f t="shared" si="3"/>
        <v>2</v>
      </c>
      <c r="K87" s="121">
        <v>2</v>
      </c>
      <c r="L87" s="121"/>
      <c r="M87" s="64">
        <f t="shared" si="4"/>
        <v>63.4</v>
      </c>
      <c r="N87" s="48">
        <v>63.4</v>
      </c>
      <c r="O87" s="121"/>
      <c r="P87" s="67">
        <f t="shared" si="5"/>
        <v>4758355.761999999</v>
      </c>
      <c r="Q87" s="67">
        <f t="shared" si="6"/>
        <v>4758355.761999999</v>
      </c>
      <c r="R87" s="67">
        <f t="shared" si="10"/>
        <v>3849985.6470341994</v>
      </c>
      <c r="S87" s="67">
        <f t="shared" si="11"/>
        <v>904563.4303561999</v>
      </c>
      <c r="T87" s="67">
        <f t="shared" si="12"/>
        <v>3806.6846095999995</v>
      </c>
      <c r="U87" s="65"/>
    </row>
    <row r="88" spans="1:21" s="68" customFormat="1" ht="16.5" customHeight="1">
      <c r="A88" s="110">
        <v>60</v>
      </c>
      <c r="B88" s="34" t="s">
        <v>87</v>
      </c>
      <c r="C88" s="62">
        <v>2649</v>
      </c>
      <c r="D88" s="49">
        <v>42282</v>
      </c>
      <c r="E88" s="27">
        <v>45291</v>
      </c>
      <c r="F88" s="48"/>
      <c r="G88" s="121">
        <v>9</v>
      </c>
      <c r="H88" s="121">
        <v>9</v>
      </c>
      <c r="I88" s="48">
        <v>241.3</v>
      </c>
      <c r="J88" s="63">
        <f t="shared" si="3"/>
        <v>7</v>
      </c>
      <c r="K88" s="121">
        <v>6</v>
      </c>
      <c r="L88" s="121">
        <v>1</v>
      </c>
      <c r="M88" s="64">
        <f t="shared" si="4"/>
        <v>241.3</v>
      </c>
      <c r="N88" s="48">
        <v>212</v>
      </c>
      <c r="O88" s="121">
        <v>29.3</v>
      </c>
      <c r="P88" s="67">
        <f t="shared" si="5"/>
        <v>18110272.009</v>
      </c>
      <c r="Q88" s="67">
        <f t="shared" si="6"/>
        <v>18110272.009</v>
      </c>
      <c r="R88" s="67">
        <f t="shared" si="10"/>
        <v>14653021.082481898</v>
      </c>
      <c r="S88" s="67">
        <f t="shared" si="11"/>
        <v>3442762.7089109</v>
      </c>
      <c r="T88" s="67">
        <f t="shared" si="12"/>
        <v>14488.217607199998</v>
      </c>
      <c r="U88" s="65"/>
    </row>
    <row r="89" spans="1:21" s="68" customFormat="1" ht="17.25" customHeight="1">
      <c r="A89" s="110">
        <v>61</v>
      </c>
      <c r="B89" s="34" t="s">
        <v>88</v>
      </c>
      <c r="C89" s="125">
        <v>20</v>
      </c>
      <c r="D89" s="49">
        <v>41850</v>
      </c>
      <c r="E89" s="27">
        <v>45291</v>
      </c>
      <c r="F89" s="48"/>
      <c r="G89" s="121">
        <v>7</v>
      </c>
      <c r="H89" s="121">
        <v>7</v>
      </c>
      <c r="I89" s="48">
        <v>119.4</v>
      </c>
      <c r="J89" s="63">
        <f t="shared" si="3"/>
        <v>4</v>
      </c>
      <c r="K89" s="121">
        <v>4</v>
      </c>
      <c r="L89" s="121"/>
      <c r="M89" s="64">
        <f t="shared" si="4"/>
        <v>119.4</v>
      </c>
      <c r="N89" s="48">
        <v>119.4</v>
      </c>
      <c r="O89" s="121"/>
      <c r="P89" s="67">
        <f t="shared" si="5"/>
        <v>9771892.242</v>
      </c>
      <c r="Q89" s="67">
        <f t="shared" si="6"/>
        <v>8961319.842</v>
      </c>
      <c r="R89" s="67">
        <f t="shared" si="10"/>
        <v>7250603.8841622</v>
      </c>
      <c r="S89" s="67">
        <f t="shared" si="11"/>
        <v>1703546.9019642002</v>
      </c>
      <c r="T89" s="67">
        <f t="shared" si="12"/>
        <v>7169.0558736</v>
      </c>
      <c r="U89" s="65">
        <v>810572.4</v>
      </c>
    </row>
    <row r="90" spans="1:21" s="68" customFormat="1" ht="18" customHeight="1">
      <c r="A90" s="110">
        <v>62</v>
      </c>
      <c r="B90" s="57" t="s">
        <v>89</v>
      </c>
      <c r="C90" s="62">
        <v>2499</v>
      </c>
      <c r="D90" s="49">
        <v>42600</v>
      </c>
      <c r="E90" s="27">
        <v>45291</v>
      </c>
      <c r="F90" s="48"/>
      <c r="G90" s="121">
        <v>12</v>
      </c>
      <c r="H90" s="121">
        <v>12</v>
      </c>
      <c r="I90" s="48">
        <v>186.8</v>
      </c>
      <c r="J90" s="63">
        <f t="shared" si="3"/>
        <v>5</v>
      </c>
      <c r="K90" s="121">
        <v>3</v>
      </c>
      <c r="L90" s="121">
        <v>2</v>
      </c>
      <c r="M90" s="64">
        <f t="shared" si="4"/>
        <v>186.8</v>
      </c>
      <c r="N90" s="48">
        <v>106.3</v>
      </c>
      <c r="O90" s="121">
        <v>80.5</v>
      </c>
      <c r="P90" s="67">
        <f t="shared" si="5"/>
        <v>14725385.523999996</v>
      </c>
      <c r="Q90" s="67">
        <f t="shared" si="6"/>
        <v>14019887.323999997</v>
      </c>
      <c r="R90" s="67">
        <f t="shared" si="10"/>
        <v>11343490.833848398</v>
      </c>
      <c r="S90" s="67">
        <f t="shared" si="11"/>
        <v>2665180.5802924</v>
      </c>
      <c r="T90" s="67">
        <f t="shared" si="12"/>
        <v>11215.9098592</v>
      </c>
      <c r="U90" s="65">
        <v>705498.2</v>
      </c>
    </row>
    <row r="91" spans="1:21" s="68" customFormat="1" ht="18" customHeight="1">
      <c r="A91" s="110">
        <v>63</v>
      </c>
      <c r="B91" s="57" t="s">
        <v>90</v>
      </c>
      <c r="C91" s="62">
        <v>3999</v>
      </c>
      <c r="D91" s="49">
        <v>42725</v>
      </c>
      <c r="E91" s="27">
        <v>45291</v>
      </c>
      <c r="F91" s="48"/>
      <c r="G91" s="121">
        <v>5</v>
      </c>
      <c r="H91" s="121">
        <v>5</v>
      </c>
      <c r="I91" s="48">
        <v>58.8</v>
      </c>
      <c r="J91" s="63">
        <f t="shared" si="3"/>
        <v>2</v>
      </c>
      <c r="K91" s="121">
        <v>1</v>
      </c>
      <c r="L91" s="121">
        <v>1</v>
      </c>
      <c r="M91" s="64">
        <f t="shared" si="4"/>
        <v>58.8</v>
      </c>
      <c r="N91" s="48">
        <v>29.3</v>
      </c>
      <c r="O91" s="121">
        <v>29.5</v>
      </c>
      <c r="P91" s="67">
        <f t="shared" si="5"/>
        <v>4413112.283999998</v>
      </c>
      <c r="Q91" s="67">
        <f t="shared" si="6"/>
        <v>4413112.283999998</v>
      </c>
      <c r="R91" s="67">
        <f t="shared" si="10"/>
        <v>3570649.1489843987</v>
      </c>
      <c r="S91" s="67">
        <f t="shared" si="11"/>
        <v>838932.6451883998</v>
      </c>
      <c r="T91" s="67">
        <f t="shared" si="12"/>
        <v>3530.489827199999</v>
      </c>
      <c r="U91" s="65"/>
    </row>
    <row r="92" spans="1:21" s="68" customFormat="1" ht="18" customHeight="1">
      <c r="A92" s="110">
        <v>64</v>
      </c>
      <c r="B92" s="57" t="s">
        <v>91</v>
      </c>
      <c r="C92" s="62">
        <v>81</v>
      </c>
      <c r="D92" s="49">
        <v>42384</v>
      </c>
      <c r="E92" s="27">
        <v>45291</v>
      </c>
      <c r="F92" s="48"/>
      <c r="G92" s="121">
        <v>5</v>
      </c>
      <c r="H92" s="121">
        <v>5</v>
      </c>
      <c r="I92" s="48">
        <v>81</v>
      </c>
      <c r="J92" s="63">
        <f t="shared" si="3"/>
        <v>2</v>
      </c>
      <c r="K92" s="121">
        <v>1</v>
      </c>
      <c r="L92" s="121">
        <v>1</v>
      </c>
      <c r="M92" s="64">
        <f t="shared" si="4"/>
        <v>81</v>
      </c>
      <c r="N92" s="48">
        <v>33.4</v>
      </c>
      <c r="O92" s="121">
        <v>47.6</v>
      </c>
      <c r="P92" s="67">
        <f t="shared" si="5"/>
        <v>6079287.329999999</v>
      </c>
      <c r="Q92" s="67">
        <f t="shared" si="6"/>
        <v>6079287.329999999</v>
      </c>
      <c r="R92" s="67">
        <f t="shared" si="10"/>
        <v>4918751.378702999</v>
      </c>
      <c r="S92" s="67">
        <f t="shared" si="11"/>
        <v>1155672.521433</v>
      </c>
      <c r="T92" s="67">
        <f t="shared" si="12"/>
        <v>4863.429864</v>
      </c>
      <c r="U92" s="65"/>
    </row>
    <row r="93" spans="1:21" s="68" customFormat="1" ht="18" customHeight="1">
      <c r="A93" s="110">
        <v>65</v>
      </c>
      <c r="B93" s="57" t="s">
        <v>174</v>
      </c>
      <c r="C93" s="62">
        <v>42</v>
      </c>
      <c r="D93" s="114">
        <v>41621</v>
      </c>
      <c r="E93" s="27">
        <v>45291</v>
      </c>
      <c r="F93" s="62"/>
      <c r="G93" s="111">
        <v>11</v>
      </c>
      <c r="H93" s="111">
        <v>11</v>
      </c>
      <c r="I93" s="111">
        <v>258.77</v>
      </c>
      <c r="J93" s="63">
        <f t="shared" si="3"/>
        <v>6</v>
      </c>
      <c r="K93" s="111">
        <v>3</v>
      </c>
      <c r="L93" s="111">
        <v>3</v>
      </c>
      <c r="M93" s="64">
        <f t="shared" si="4"/>
        <v>189.07</v>
      </c>
      <c r="N93" s="65">
        <v>102</v>
      </c>
      <c r="O93" s="111">
        <v>87.07</v>
      </c>
      <c r="P93" s="67">
        <f t="shared" si="5"/>
        <v>14190257.475099994</v>
      </c>
      <c r="Q93" s="67">
        <f t="shared" si="6"/>
        <v>14190257.475099994</v>
      </c>
      <c r="R93" s="67">
        <f t="shared" si="10"/>
        <v>11481337.323103406</v>
      </c>
      <c r="S93" s="67">
        <f t="shared" si="11"/>
        <v>2697567.9460165096</v>
      </c>
      <c r="T93" s="67">
        <f t="shared" si="12"/>
        <v>11352.205980079998</v>
      </c>
      <c r="U93" s="65"/>
    </row>
    <row r="94" spans="1:21" s="68" customFormat="1" ht="18" customHeight="1">
      <c r="A94" s="110">
        <v>66</v>
      </c>
      <c r="B94" s="57" t="s">
        <v>160</v>
      </c>
      <c r="C94" s="62">
        <v>35</v>
      </c>
      <c r="D94" s="114">
        <v>41562</v>
      </c>
      <c r="E94" s="27">
        <v>45291</v>
      </c>
      <c r="F94" s="62"/>
      <c r="G94" s="111">
        <v>6</v>
      </c>
      <c r="H94" s="111">
        <v>6</v>
      </c>
      <c r="I94" s="111">
        <v>111.6</v>
      </c>
      <c r="J94" s="63">
        <f aca="true" t="shared" si="13" ref="J94:J157">K94+L94</f>
        <v>4</v>
      </c>
      <c r="K94" s="111"/>
      <c r="L94" s="111">
        <v>4</v>
      </c>
      <c r="M94" s="64">
        <f aca="true" t="shared" si="14" ref="M94:M157">N94+O94</f>
        <v>111.6</v>
      </c>
      <c r="N94" s="111"/>
      <c r="O94" s="111">
        <v>111.6</v>
      </c>
      <c r="P94" s="67">
        <f aca="true" t="shared" si="15" ref="P94:P157">U94+Q94</f>
        <v>8495991.788</v>
      </c>
      <c r="Q94" s="67">
        <f aca="true" t="shared" si="16" ref="Q94:Q157">R94+S94+T94</f>
        <v>8375906.988</v>
      </c>
      <c r="R94" s="67">
        <f t="shared" si="10"/>
        <v>6776946.343990799</v>
      </c>
      <c r="S94" s="67">
        <f t="shared" si="11"/>
        <v>1592259.9184188</v>
      </c>
      <c r="T94" s="67">
        <f t="shared" si="12"/>
        <v>6700.725590399999</v>
      </c>
      <c r="U94" s="65">
        <v>120084.8</v>
      </c>
    </row>
    <row r="95" spans="1:21" s="68" customFormat="1" ht="18" customHeight="1">
      <c r="A95" s="110">
        <v>67</v>
      </c>
      <c r="B95" s="34" t="s">
        <v>92</v>
      </c>
      <c r="C95" s="26">
        <v>2471</v>
      </c>
      <c r="D95" s="27">
        <v>42599</v>
      </c>
      <c r="E95" s="27">
        <v>45291</v>
      </c>
      <c r="F95" s="27"/>
      <c r="G95" s="119">
        <v>4</v>
      </c>
      <c r="H95" s="119">
        <v>4</v>
      </c>
      <c r="I95" s="119">
        <v>184.3</v>
      </c>
      <c r="J95" s="63">
        <f t="shared" si="13"/>
        <v>1</v>
      </c>
      <c r="K95" s="111"/>
      <c r="L95" s="111">
        <v>1</v>
      </c>
      <c r="M95" s="64">
        <f t="shared" si="14"/>
        <v>52.4</v>
      </c>
      <c r="N95" s="65"/>
      <c r="O95" s="66">
        <v>52.4</v>
      </c>
      <c r="P95" s="67">
        <f t="shared" si="15"/>
        <v>3932773.5319999997</v>
      </c>
      <c r="Q95" s="67">
        <f t="shared" si="16"/>
        <v>3932773.5319999997</v>
      </c>
      <c r="R95" s="67">
        <f t="shared" si="10"/>
        <v>3182007.0647412</v>
      </c>
      <c r="S95" s="67">
        <f t="shared" si="11"/>
        <v>747620.2484332</v>
      </c>
      <c r="T95" s="67">
        <f t="shared" si="12"/>
        <v>3146.2188256</v>
      </c>
      <c r="U95" s="65"/>
    </row>
    <row r="96" spans="1:21" s="68" customFormat="1" ht="18" customHeight="1">
      <c r="A96" s="110">
        <v>68</v>
      </c>
      <c r="B96" s="34" t="s">
        <v>93</v>
      </c>
      <c r="C96" s="26">
        <v>85</v>
      </c>
      <c r="D96" s="27">
        <v>41257</v>
      </c>
      <c r="E96" s="27">
        <v>44926</v>
      </c>
      <c r="F96" s="27"/>
      <c r="G96" s="119">
        <v>34</v>
      </c>
      <c r="H96" s="119">
        <v>34</v>
      </c>
      <c r="I96" s="119">
        <v>823.2</v>
      </c>
      <c r="J96" s="63">
        <f t="shared" si="13"/>
        <v>12</v>
      </c>
      <c r="K96" s="111">
        <v>8</v>
      </c>
      <c r="L96" s="111">
        <v>4</v>
      </c>
      <c r="M96" s="64">
        <f t="shared" si="14"/>
        <v>795.6500000000001</v>
      </c>
      <c r="N96" s="65">
        <v>543.2</v>
      </c>
      <c r="O96" s="66">
        <v>252.45</v>
      </c>
      <c r="P96" s="67">
        <f t="shared" si="15"/>
        <v>59699349.599999994</v>
      </c>
      <c r="Q96" s="67">
        <f t="shared" si="16"/>
        <v>59542054.8</v>
      </c>
      <c r="R96" s="67">
        <v>44166109.89</v>
      </c>
      <c r="S96" s="67">
        <v>15328311.27</v>
      </c>
      <c r="T96" s="67">
        <v>47633.64</v>
      </c>
      <c r="U96" s="65">
        <v>157294.8</v>
      </c>
    </row>
    <row r="97" spans="1:21" s="68" customFormat="1" ht="18" customHeight="1">
      <c r="A97" s="110">
        <v>69</v>
      </c>
      <c r="B97" s="34" t="s">
        <v>94</v>
      </c>
      <c r="C97" s="26">
        <v>2</v>
      </c>
      <c r="D97" s="27">
        <v>41670</v>
      </c>
      <c r="E97" s="27">
        <v>45291</v>
      </c>
      <c r="F97" s="27"/>
      <c r="G97" s="119">
        <v>21</v>
      </c>
      <c r="H97" s="119">
        <v>21</v>
      </c>
      <c r="I97" s="119">
        <v>572.1</v>
      </c>
      <c r="J97" s="63">
        <f t="shared" si="13"/>
        <v>9</v>
      </c>
      <c r="K97" s="111">
        <v>5</v>
      </c>
      <c r="L97" s="111">
        <v>4</v>
      </c>
      <c r="M97" s="64">
        <f t="shared" si="14"/>
        <v>496.8</v>
      </c>
      <c r="N97" s="65">
        <v>282.5</v>
      </c>
      <c r="O97" s="66">
        <v>214.3</v>
      </c>
      <c r="P97" s="67">
        <f t="shared" si="15"/>
        <v>37286295.624</v>
      </c>
      <c r="Q97" s="67">
        <f t="shared" si="16"/>
        <v>37286295.624</v>
      </c>
      <c r="R97" s="67">
        <f t="shared" si="10"/>
        <v>30168341.789378393</v>
      </c>
      <c r="S97" s="67">
        <f t="shared" si="11"/>
        <v>7088124.7981224</v>
      </c>
      <c r="T97" s="67">
        <f t="shared" si="12"/>
        <v>29829.036499199996</v>
      </c>
      <c r="U97" s="65"/>
    </row>
    <row r="98" spans="1:21" s="68" customFormat="1" ht="18" customHeight="1">
      <c r="A98" s="110">
        <v>70</v>
      </c>
      <c r="B98" s="34" t="s">
        <v>95</v>
      </c>
      <c r="C98" s="26">
        <v>31</v>
      </c>
      <c r="D98" s="27">
        <v>41530</v>
      </c>
      <c r="E98" s="27">
        <v>45291</v>
      </c>
      <c r="F98" s="27"/>
      <c r="G98" s="119">
        <v>21</v>
      </c>
      <c r="H98" s="119">
        <v>21</v>
      </c>
      <c r="I98" s="119">
        <v>569.9</v>
      </c>
      <c r="J98" s="63">
        <f t="shared" si="13"/>
        <v>8</v>
      </c>
      <c r="K98" s="111">
        <v>5</v>
      </c>
      <c r="L98" s="111">
        <v>3</v>
      </c>
      <c r="M98" s="64">
        <f t="shared" si="14"/>
        <v>525.3</v>
      </c>
      <c r="N98" s="65">
        <v>319.8</v>
      </c>
      <c r="O98" s="66">
        <v>205.5</v>
      </c>
      <c r="P98" s="67">
        <f t="shared" si="15"/>
        <v>39425304.12899999</v>
      </c>
      <c r="Q98" s="67">
        <f t="shared" si="16"/>
        <v>39425304.12899999</v>
      </c>
      <c r="R98" s="67">
        <f t="shared" si="10"/>
        <v>31899013.570773892</v>
      </c>
      <c r="S98" s="67">
        <f t="shared" si="11"/>
        <v>7494750.314922899</v>
      </c>
      <c r="T98" s="67">
        <f t="shared" si="12"/>
        <v>31540.243303199997</v>
      </c>
      <c r="U98" s="65"/>
    </row>
    <row r="99" spans="1:21" s="68" customFormat="1" ht="18" customHeight="1">
      <c r="A99" s="110">
        <v>71</v>
      </c>
      <c r="B99" s="34" t="s">
        <v>96</v>
      </c>
      <c r="C99" s="26">
        <v>1540</v>
      </c>
      <c r="D99" s="27">
        <v>42178</v>
      </c>
      <c r="E99" s="27">
        <v>45291</v>
      </c>
      <c r="F99" s="27"/>
      <c r="G99" s="119">
        <v>15</v>
      </c>
      <c r="H99" s="119">
        <v>15</v>
      </c>
      <c r="I99" s="119">
        <v>554</v>
      </c>
      <c r="J99" s="63">
        <f t="shared" si="13"/>
        <v>9</v>
      </c>
      <c r="K99" s="111"/>
      <c r="L99" s="111">
        <v>9</v>
      </c>
      <c r="M99" s="64">
        <f t="shared" si="14"/>
        <v>509.6</v>
      </c>
      <c r="N99" s="65"/>
      <c r="O99" s="66">
        <v>509.6</v>
      </c>
      <c r="P99" s="67">
        <f t="shared" si="15"/>
        <v>38276994.328</v>
      </c>
      <c r="Q99" s="67">
        <f t="shared" si="16"/>
        <v>38246973.128</v>
      </c>
      <c r="R99" s="67">
        <f t="shared" si="10"/>
        <v>30945625.9578648</v>
      </c>
      <c r="S99" s="67">
        <f t="shared" si="11"/>
        <v>7270749.5916328</v>
      </c>
      <c r="T99" s="67">
        <f t="shared" si="12"/>
        <v>30597.5785024</v>
      </c>
      <c r="U99" s="65">
        <v>30021.2</v>
      </c>
    </row>
    <row r="100" spans="1:21" s="68" customFormat="1" ht="18" customHeight="1">
      <c r="A100" s="110">
        <v>72</v>
      </c>
      <c r="B100" s="34" t="s">
        <v>97</v>
      </c>
      <c r="C100" s="26">
        <v>3</v>
      </c>
      <c r="D100" s="27">
        <v>42065</v>
      </c>
      <c r="E100" s="27">
        <v>45291</v>
      </c>
      <c r="F100" s="27"/>
      <c r="G100" s="119">
        <v>7</v>
      </c>
      <c r="H100" s="119">
        <v>7</v>
      </c>
      <c r="I100" s="119">
        <v>246.8</v>
      </c>
      <c r="J100" s="63">
        <f t="shared" si="13"/>
        <v>6</v>
      </c>
      <c r="K100" s="111">
        <v>5</v>
      </c>
      <c r="L100" s="111">
        <v>1</v>
      </c>
      <c r="M100" s="64">
        <f t="shared" si="14"/>
        <v>246.8</v>
      </c>
      <c r="N100" s="65">
        <v>222.3</v>
      </c>
      <c r="O100" s="66">
        <v>24.5</v>
      </c>
      <c r="P100" s="67">
        <f t="shared" si="15"/>
        <v>18785748.623999998</v>
      </c>
      <c r="Q100" s="67">
        <f t="shared" si="16"/>
        <v>18523063.123999998</v>
      </c>
      <c r="R100" s="67">
        <f t="shared" si="10"/>
        <v>14987010.373628397</v>
      </c>
      <c r="S100" s="67">
        <f t="shared" si="11"/>
        <v>3521234.2998724002</v>
      </c>
      <c r="T100" s="67">
        <f t="shared" si="12"/>
        <v>14818.450499199998</v>
      </c>
      <c r="U100" s="65">
        <v>262685.5</v>
      </c>
    </row>
    <row r="101" spans="1:21" s="68" customFormat="1" ht="18" customHeight="1">
      <c r="A101" s="110">
        <v>73</v>
      </c>
      <c r="B101" s="34" t="s">
        <v>98</v>
      </c>
      <c r="C101" s="26">
        <v>1</v>
      </c>
      <c r="D101" s="27">
        <v>42019</v>
      </c>
      <c r="E101" s="27">
        <v>45291</v>
      </c>
      <c r="F101" s="27"/>
      <c r="G101" s="119">
        <v>37</v>
      </c>
      <c r="H101" s="119">
        <v>37</v>
      </c>
      <c r="I101" s="119">
        <v>659.81</v>
      </c>
      <c r="J101" s="63">
        <f t="shared" si="13"/>
        <v>13</v>
      </c>
      <c r="K101" s="111">
        <v>8</v>
      </c>
      <c r="L101" s="111">
        <v>5</v>
      </c>
      <c r="M101" s="64">
        <f t="shared" si="14"/>
        <v>631.54</v>
      </c>
      <c r="N101" s="65">
        <v>451.4</v>
      </c>
      <c r="O101" s="66">
        <v>180.14</v>
      </c>
      <c r="P101" s="67">
        <f t="shared" si="15"/>
        <v>49519925.1922</v>
      </c>
      <c r="Q101" s="67">
        <f t="shared" si="16"/>
        <v>47398927.4122</v>
      </c>
      <c r="R101" s="67">
        <f t="shared" si="10"/>
        <v>38350472.169211015</v>
      </c>
      <c r="S101" s="67">
        <f t="shared" si="11"/>
        <v>9010536.10105922</v>
      </c>
      <c r="T101" s="67">
        <f t="shared" si="12"/>
        <v>37919.14192976</v>
      </c>
      <c r="U101" s="65">
        <v>2120997.78</v>
      </c>
    </row>
    <row r="102" spans="1:21" s="68" customFormat="1" ht="18" customHeight="1">
      <c r="A102" s="110">
        <v>74</v>
      </c>
      <c r="B102" s="34" t="s">
        <v>99</v>
      </c>
      <c r="C102" s="26">
        <v>3937</v>
      </c>
      <c r="D102" s="27">
        <v>42723</v>
      </c>
      <c r="E102" s="27">
        <v>45291</v>
      </c>
      <c r="F102" s="27"/>
      <c r="G102" s="119">
        <v>10</v>
      </c>
      <c r="H102" s="119">
        <v>10</v>
      </c>
      <c r="I102" s="119">
        <v>242.5</v>
      </c>
      <c r="J102" s="63">
        <f t="shared" si="13"/>
        <v>6</v>
      </c>
      <c r="K102" s="111">
        <v>2</v>
      </c>
      <c r="L102" s="111">
        <v>4</v>
      </c>
      <c r="M102" s="64">
        <f t="shared" si="14"/>
        <v>242.5</v>
      </c>
      <c r="N102" s="65">
        <v>89.1</v>
      </c>
      <c r="O102" s="66">
        <v>153.4</v>
      </c>
      <c r="P102" s="67">
        <f t="shared" si="15"/>
        <v>18275388.525</v>
      </c>
      <c r="Q102" s="67">
        <f t="shared" si="16"/>
        <v>18200335.525</v>
      </c>
      <c r="R102" s="67">
        <f t="shared" si="10"/>
        <v>14725891.473277498</v>
      </c>
      <c r="S102" s="67">
        <f t="shared" si="11"/>
        <v>3459883.7833025004</v>
      </c>
      <c r="T102" s="67">
        <f t="shared" si="12"/>
        <v>14560.26842</v>
      </c>
      <c r="U102" s="65">
        <v>75053</v>
      </c>
    </row>
    <row r="103" spans="1:21" s="68" customFormat="1" ht="18" customHeight="1">
      <c r="A103" s="110">
        <v>75</v>
      </c>
      <c r="B103" s="34" t="s">
        <v>100</v>
      </c>
      <c r="C103" s="26">
        <v>3940</v>
      </c>
      <c r="D103" s="27">
        <v>42723</v>
      </c>
      <c r="E103" s="27">
        <v>45291</v>
      </c>
      <c r="F103" s="27"/>
      <c r="G103" s="119">
        <v>10</v>
      </c>
      <c r="H103" s="119">
        <v>10</v>
      </c>
      <c r="I103" s="124">
        <v>235</v>
      </c>
      <c r="J103" s="63">
        <f t="shared" si="13"/>
        <v>8</v>
      </c>
      <c r="K103" s="111">
        <v>6</v>
      </c>
      <c r="L103" s="111">
        <v>2</v>
      </c>
      <c r="M103" s="64">
        <f t="shared" si="14"/>
        <v>234.5</v>
      </c>
      <c r="N103" s="65">
        <v>200.9</v>
      </c>
      <c r="O103" s="66">
        <v>33.6</v>
      </c>
      <c r="P103" s="67">
        <f t="shared" si="15"/>
        <v>20204251.185</v>
      </c>
      <c r="Q103" s="67">
        <f t="shared" si="16"/>
        <v>17599912.084999997</v>
      </c>
      <c r="R103" s="67">
        <f t="shared" si="10"/>
        <v>14240088.867973497</v>
      </c>
      <c r="S103" s="67">
        <f t="shared" si="11"/>
        <v>3345743.2873584996</v>
      </c>
      <c r="T103" s="67">
        <f t="shared" si="12"/>
        <v>14079.929667999999</v>
      </c>
      <c r="U103" s="65">
        <v>2604339.1</v>
      </c>
    </row>
    <row r="104" spans="1:21" s="68" customFormat="1" ht="18" customHeight="1">
      <c r="A104" s="110">
        <v>76</v>
      </c>
      <c r="B104" s="34" t="s">
        <v>175</v>
      </c>
      <c r="C104" s="26">
        <v>1</v>
      </c>
      <c r="D104" s="27">
        <v>41499</v>
      </c>
      <c r="E104" s="27">
        <v>45291</v>
      </c>
      <c r="F104" s="27"/>
      <c r="G104" s="119">
        <v>18</v>
      </c>
      <c r="H104" s="119">
        <v>18</v>
      </c>
      <c r="I104" s="119">
        <v>230.9</v>
      </c>
      <c r="J104" s="63">
        <f t="shared" si="13"/>
        <v>7</v>
      </c>
      <c r="K104" s="111">
        <v>2</v>
      </c>
      <c r="L104" s="111">
        <v>5</v>
      </c>
      <c r="M104" s="64">
        <f t="shared" si="14"/>
        <v>206.9</v>
      </c>
      <c r="N104" s="65">
        <v>57.1</v>
      </c>
      <c r="O104" s="66">
        <v>149.8</v>
      </c>
      <c r="P104" s="67">
        <f t="shared" si="15"/>
        <v>16654246.216999998</v>
      </c>
      <c r="Q104" s="67">
        <f t="shared" si="16"/>
        <v>15528451.216999998</v>
      </c>
      <c r="R104" s="67">
        <f>M104*75052.93*80.91/100</f>
        <v>12564069.879674697</v>
      </c>
      <c r="S104" s="67">
        <f>M104*75052.93*19.01/100</f>
        <v>2951958.5763517</v>
      </c>
      <c r="T104" s="67">
        <f>M104*75052.93*0.08/100</f>
        <v>12422.760973599998</v>
      </c>
      <c r="U104" s="65">
        <v>1125795</v>
      </c>
    </row>
    <row r="105" spans="1:21" s="68" customFormat="1" ht="18" customHeight="1">
      <c r="A105" s="110">
        <v>77</v>
      </c>
      <c r="B105" s="34" t="s">
        <v>101</v>
      </c>
      <c r="C105" s="26">
        <v>3938</v>
      </c>
      <c r="D105" s="27">
        <v>42723</v>
      </c>
      <c r="E105" s="27">
        <v>45291</v>
      </c>
      <c r="F105" s="27"/>
      <c r="G105" s="119">
        <v>15</v>
      </c>
      <c r="H105" s="119">
        <v>15</v>
      </c>
      <c r="I105" s="119">
        <v>297</v>
      </c>
      <c r="J105" s="63">
        <f t="shared" si="13"/>
        <v>6</v>
      </c>
      <c r="K105" s="111">
        <v>2</v>
      </c>
      <c r="L105" s="111">
        <v>4</v>
      </c>
      <c r="M105" s="64">
        <f t="shared" si="14"/>
        <v>297</v>
      </c>
      <c r="N105" s="65">
        <v>113.3</v>
      </c>
      <c r="O105" s="66">
        <v>183.7</v>
      </c>
      <c r="P105" s="67">
        <f t="shared" si="15"/>
        <v>22290720.21</v>
      </c>
      <c r="Q105" s="67">
        <f t="shared" si="16"/>
        <v>22290720.21</v>
      </c>
      <c r="R105" s="67">
        <f>M105*75052.93*80.91/100</f>
        <v>18035421.721911</v>
      </c>
      <c r="S105" s="67">
        <f>M105*75052.93*19.01/100</f>
        <v>4237465.911921</v>
      </c>
      <c r="T105" s="67">
        <f>M105*75052.93*0.08/100</f>
        <v>17832.576167999996</v>
      </c>
      <c r="U105" s="65"/>
    </row>
    <row r="106" spans="1:21" s="68" customFormat="1" ht="18" customHeight="1">
      <c r="A106" s="110">
        <v>78</v>
      </c>
      <c r="B106" s="34" t="s">
        <v>102</v>
      </c>
      <c r="C106" s="26">
        <v>3574</v>
      </c>
      <c r="D106" s="27">
        <v>42698</v>
      </c>
      <c r="E106" s="27">
        <v>45291</v>
      </c>
      <c r="F106" s="27"/>
      <c r="G106" s="119">
        <v>21</v>
      </c>
      <c r="H106" s="119">
        <v>21</v>
      </c>
      <c r="I106" s="119">
        <v>455.1</v>
      </c>
      <c r="J106" s="63">
        <f t="shared" si="13"/>
        <v>9</v>
      </c>
      <c r="K106" s="111">
        <v>7</v>
      </c>
      <c r="L106" s="111">
        <v>2</v>
      </c>
      <c r="M106" s="64">
        <f t="shared" si="14"/>
        <v>455.1</v>
      </c>
      <c r="N106" s="65">
        <v>364.5</v>
      </c>
      <c r="O106" s="66">
        <v>90.6</v>
      </c>
      <c r="P106" s="67">
        <f t="shared" si="15"/>
        <v>34794538.94299999</v>
      </c>
      <c r="Q106" s="67">
        <f t="shared" si="16"/>
        <v>34156588.44299999</v>
      </c>
      <c r="R106" s="67">
        <f>M106*75052.93*80.91/100</f>
        <v>27636095.709231295</v>
      </c>
      <c r="S106" s="67">
        <f>M106*75052.93*19.01/100</f>
        <v>6493167.4630143</v>
      </c>
      <c r="T106" s="67">
        <f>M106*75052.93*0.08/100</f>
        <v>27325.270754399997</v>
      </c>
      <c r="U106" s="65">
        <v>637950.5</v>
      </c>
    </row>
    <row r="107" spans="1:21" s="68" customFormat="1" ht="18" customHeight="1">
      <c r="A107" s="110">
        <v>79</v>
      </c>
      <c r="B107" s="34" t="s">
        <v>103</v>
      </c>
      <c r="C107" s="26">
        <v>30</v>
      </c>
      <c r="D107" s="27">
        <v>41530</v>
      </c>
      <c r="E107" s="27">
        <v>45291</v>
      </c>
      <c r="F107" s="27"/>
      <c r="G107" s="119">
        <v>12</v>
      </c>
      <c r="H107" s="119">
        <v>12</v>
      </c>
      <c r="I107" s="119">
        <v>166.5</v>
      </c>
      <c r="J107" s="63">
        <f t="shared" si="13"/>
        <v>4</v>
      </c>
      <c r="K107" s="111"/>
      <c r="L107" s="111">
        <v>4</v>
      </c>
      <c r="M107" s="64">
        <f t="shared" si="14"/>
        <v>141.7</v>
      </c>
      <c r="N107" s="65"/>
      <c r="O107" s="66">
        <v>141.7</v>
      </c>
      <c r="P107" s="67">
        <f t="shared" si="15"/>
        <v>10762500</v>
      </c>
      <c r="Q107" s="67">
        <f t="shared" si="16"/>
        <v>10556061.94</v>
      </c>
      <c r="R107" s="67">
        <v>6719989.03</v>
      </c>
      <c r="S107" s="67">
        <v>3827628.06</v>
      </c>
      <c r="T107" s="67">
        <v>8444.85</v>
      </c>
      <c r="U107" s="65">
        <v>206438.06</v>
      </c>
    </row>
    <row r="108" spans="1:21" s="68" customFormat="1" ht="18" customHeight="1">
      <c r="A108" s="110">
        <v>80</v>
      </c>
      <c r="B108" s="34" t="s">
        <v>104</v>
      </c>
      <c r="C108" s="26">
        <v>26</v>
      </c>
      <c r="D108" s="27">
        <v>41457</v>
      </c>
      <c r="E108" s="27">
        <v>45291</v>
      </c>
      <c r="F108" s="27"/>
      <c r="G108" s="119">
        <v>15</v>
      </c>
      <c r="H108" s="119">
        <v>15</v>
      </c>
      <c r="I108" s="119">
        <v>602.5</v>
      </c>
      <c r="J108" s="63">
        <f t="shared" si="13"/>
        <v>11</v>
      </c>
      <c r="K108" s="111">
        <v>9</v>
      </c>
      <c r="L108" s="111">
        <v>2</v>
      </c>
      <c r="M108" s="64">
        <f t="shared" si="14"/>
        <v>602.5</v>
      </c>
      <c r="N108" s="65">
        <v>486.3</v>
      </c>
      <c r="O108" s="66">
        <v>116.2</v>
      </c>
      <c r="P108" s="67">
        <f t="shared" si="15"/>
        <v>46326494.129999995</v>
      </c>
      <c r="Q108" s="67">
        <f t="shared" si="16"/>
        <v>45021676.519999996</v>
      </c>
      <c r="R108" s="67">
        <v>31799832.29</v>
      </c>
      <c r="S108" s="67">
        <v>13189781.01</v>
      </c>
      <c r="T108" s="67">
        <v>32063.22</v>
      </c>
      <c r="U108" s="65">
        <v>1304817.61</v>
      </c>
    </row>
    <row r="109" spans="1:21" s="68" customFormat="1" ht="18" customHeight="1">
      <c r="A109" s="110">
        <v>81</v>
      </c>
      <c r="B109" s="34" t="s">
        <v>105</v>
      </c>
      <c r="C109" s="26">
        <v>2839</v>
      </c>
      <c r="D109" s="27">
        <v>42632</v>
      </c>
      <c r="E109" s="27">
        <v>45291</v>
      </c>
      <c r="F109" s="27"/>
      <c r="G109" s="119">
        <v>12</v>
      </c>
      <c r="H109" s="119">
        <v>12</v>
      </c>
      <c r="I109" s="119">
        <v>176.2</v>
      </c>
      <c r="J109" s="63">
        <f t="shared" si="13"/>
        <v>4</v>
      </c>
      <c r="K109" s="111">
        <v>1</v>
      </c>
      <c r="L109" s="111">
        <v>3</v>
      </c>
      <c r="M109" s="64">
        <f t="shared" si="14"/>
        <v>176.2</v>
      </c>
      <c r="N109" s="65">
        <v>44.6</v>
      </c>
      <c r="O109" s="66">
        <v>131.6</v>
      </c>
      <c r="P109" s="67">
        <f t="shared" si="15"/>
        <v>13224326.265999995</v>
      </c>
      <c r="Q109" s="67">
        <f t="shared" si="16"/>
        <v>13224326.265999995</v>
      </c>
      <c r="R109" s="67">
        <f aca="true" t="shared" si="17" ref="R109:R165">M109*75052.93*80.91/100</f>
        <v>10699802.381820597</v>
      </c>
      <c r="S109" s="67">
        <f aca="true" t="shared" si="18" ref="S109:S165">M109*75052.93*19.01/100</f>
        <v>2513944.4231665996</v>
      </c>
      <c r="T109" s="67">
        <f aca="true" t="shared" si="19" ref="T109:T165">M109*75052.93*0.08/100</f>
        <v>10579.461012799999</v>
      </c>
      <c r="U109" s="65"/>
    </row>
    <row r="110" spans="1:21" s="68" customFormat="1" ht="18" customHeight="1">
      <c r="A110" s="110">
        <v>82</v>
      </c>
      <c r="B110" s="34" t="s">
        <v>106</v>
      </c>
      <c r="C110" s="26">
        <v>3941</v>
      </c>
      <c r="D110" s="27">
        <v>42723</v>
      </c>
      <c r="E110" s="27">
        <v>45291</v>
      </c>
      <c r="F110" s="27"/>
      <c r="G110" s="119">
        <v>1</v>
      </c>
      <c r="H110" s="119">
        <v>1</v>
      </c>
      <c r="I110" s="119">
        <v>78.3</v>
      </c>
      <c r="J110" s="63">
        <f t="shared" si="13"/>
        <v>1</v>
      </c>
      <c r="K110" s="111">
        <v>1</v>
      </c>
      <c r="L110" s="111"/>
      <c r="M110" s="64">
        <f t="shared" si="14"/>
        <v>25.7</v>
      </c>
      <c r="N110" s="65">
        <v>25.7</v>
      </c>
      <c r="O110" s="66"/>
      <c r="P110" s="67">
        <f t="shared" si="15"/>
        <v>2101482.201</v>
      </c>
      <c r="Q110" s="67">
        <f t="shared" si="16"/>
        <v>1928860.3009999997</v>
      </c>
      <c r="R110" s="67">
        <f t="shared" si="17"/>
        <v>1560640.8695390997</v>
      </c>
      <c r="S110" s="67">
        <f t="shared" si="18"/>
        <v>366676.3432201</v>
      </c>
      <c r="T110" s="67">
        <f t="shared" si="19"/>
        <v>1543.0882408</v>
      </c>
      <c r="U110" s="65">
        <v>172621.9</v>
      </c>
    </row>
    <row r="111" spans="1:21" s="68" customFormat="1" ht="18" customHeight="1">
      <c r="A111" s="110">
        <v>83</v>
      </c>
      <c r="B111" s="34" t="s">
        <v>107</v>
      </c>
      <c r="C111" s="26">
        <v>5</v>
      </c>
      <c r="D111" s="27">
        <v>41304</v>
      </c>
      <c r="E111" s="27">
        <v>45291</v>
      </c>
      <c r="F111" s="27"/>
      <c r="G111" s="119">
        <v>21</v>
      </c>
      <c r="H111" s="119">
        <v>21</v>
      </c>
      <c r="I111" s="119">
        <v>321.8</v>
      </c>
      <c r="J111" s="63">
        <f t="shared" si="13"/>
        <v>8</v>
      </c>
      <c r="K111" s="111">
        <v>3</v>
      </c>
      <c r="L111" s="111">
        <v>5</v>
      </c>
      <c r="M111" s="64">
        <f t="shared" si="14"/>
        <v>321.8</v>
      </c>
      <c r="N111" s="65">
        <v>113</v>
      </c>
      <c r="O111" s="66">
        <v>208.8</v>
      </c>
      <c r="P111" s="67">
        <f t="shared" si="15"/>
        <v>24152032.873999994</v>
      </c>
      <c r="Q111" s="67">
        <f t="shared" si="16"/>
        <v>24152032.873999994</v>
      </c>
      <c r="R111" s="67">
        <f t="shared" si="17"/>
        <v>19541409.798353396</v>
      </c>
      <c r="S111" s="67">
        <f t="shared" si="18"/>
        <v>4591301.4493474</v>
      </c>
      <c r="T111" s="67">
        <f t="shared" si="19"/>
        <v>19321.6262992</v>
      </c>
      <c r="U111" s="65"/>
    </row>
    <row r="112" spans="1:21" s="68" customFormat="1" ht="18" customHeight="1">
      <c r="A112" s="110">
        <v>84</v>
      </c>
      <c r="B112" s="34" t="s">
        <v>108</v>
      </c>
      <c r="C112" s="26">
        <v>1681</v>
      </c>
      <c r="D112" s="27">
        <v>42193</v>
      </c>
      <c r="E112" s="27">
        <v>45291</v>
      </c>
      <c r="F112" s="27"/>
      <c r="G112" s="119">
        <v>8</v>
      </c>
      <c r="H112" s="119">
        <v>8</v>
      </c>
      <c r="I112" s="119">
        <v>211.7</v>
      </c>
      <c r="J112" s="63">
        <f t="shared" si="13"/>
        <v>6</v>
      </c>
      <c r="K112" s="111">
        <v>5</v>
      </c>
      <c r="L112" s="111">
        <v>1</v>
      </c>
      <c r="M112" s="64">
        <f t="shared" si="14"/>
        <v>211.7</v>
      </c>
      <c r="N112" s="65">
        <v>179.6</v>
      </c>
      <c r="O112" s="66">
        <v>32.1</v>
      </c>
      <c r="P112" s="67">
        <f t="shared" si="15"/>
        <v>15888705.280999998</v>
      </c>
      <c r="Q112" s="67">
        <f t="shared" si="16"/>
        <v>15888705.280999998</v>
      </c>
      <c r="R112" s="67">
        <f t="shared" si="17"/>
        <v>12855551.442857098</v>
      </c>
      <c r="S112" s="67">
        <f t="shared" si="18"/>
        <v>3020442.8739181</v>
      </c>
      <c r="T112" s="67">
        <f t="shared" si="19"/>
        <v>12710.9642248</v>
      </c>
      <c r="U112" s="65"/>
    </row>
    <row r="113" spans="1:21" s="68" customFormat="1" ht="18" customHeight="1">
      <c r="A113" s="110">
        <v>85</v>
      </c>
      <c r="B113" s="34" t="s">
        <v>166</v>
      </c>
      <c r="C113" s="26">
        <v>11</v>
      </c>
      <c r="D113" s="27">
        <v>41754</v>
      </c>
      <c r="E113" s="27">
        <v>45291</v>
      </c>
      <c r="F113" s="27"/>
      <c r="G113" s="119">
        <v>29</v>
      </c>
      <c r="H113" s="119">
        <v>29</v>
      </c>
      <c r="I113" s="119">
        <v>435.6</v>
      </c>
      <c r="J113" s="63">
        <f t="shared" si="13"/>
        <v>15</v>
      </c>
      <c r="K113" s="111">
        <v>8</v>
      </c>
      <c r="L113" s="111">
        <v>7</v>
      </c>
      <c r="M113" s="64">
        <f t="shared" si="14"/>
        <v>414.5</v>
      </c>
      <c r="N113" s="65">
        <v>263</v>
      </c>
      <c r="O113" s="66">
        <v>151.5</v>
      </c>
      <c r="P113" s="67">
        <f t="shared" si="15"/>
        <v>36228054.08499999</v>
      </c>
      <c r="Q113" s="67">
        <f t="shared" si="16"/>
        <v>31109439.484999992</v>
      </c>
      <c r="R113" s="67">
        <f t="shared" si="17"/>
        <v>25170647.487313494</v>
      </c>
      <c r="S113" s="67">
        <f t="shared" si="18"/>
        <v>5913904.446098499</v>
      </c>
      <c r="T113" s="67">
        <f t="shared" si="19"/>
        <v>24887.551588</v>
      </c>
      <c r="U113" s="65">
        <v>5118614.6</v>
      </c>
    </row>
    <row r="114" spans="1:21" s="68" customFormat="1" ht="18" customHeight="1">
      <c r="A114" s="110">
        <v>86</v>
      </c>
      <c r="B114" s="34" t="s">
        <v>109</v>
      </c>
      <c r="C114" s="26">
        <v>3692</v>
      </c>
      <c r="D114" s="27">
        <v>42706</v>
      </c>
      <c r="E114" s="27">
        <v>45291</v>
      </c>
      <c r="F114" s="27"/>
      <c r="G114" s="119">
        <v>13</v>
      </c>
      <c r="H114" s="119">
        <v>13</v>
      </c>
      <c r="I114" s="119">
        <v>498.2</v>
      </c>
      <c r="J114" s="63">
        <f t="shared" si="13"/>
        <v>8</v>
      </c>
      <c r="K114" s="111">
        <v>7</v>
      </c>
      <c r="L114" s="111">
        <v>1</v>
      </c>
      <c r="M114" s="64">
        <f t="shared" si="14"/>
        <v>498.2</v>
      </c>
      <c r="N114" s="65">
        <v>444</v>
      </c>
      <c r="O114" s="66">
        <v>54.2</v>
      </c>
      <c r="P114" s="67">
        <f t="shared" si="15"/>
        <v>37391369.72599999</v>
      </c>
      <c r="Q114" s="67">
        <f t="shared" si="16"/>
        <v>37391369.72599999</v>
      </c>
      <c r="R114" s="67">
        <f t="shared" si="17"/>
        <v>30253357.245306596</v>
      </c>
      <c r="S114" s="67">
        <f t="shared" si="18"/>
        <v>7108099.384912599</v>
      </c>
      <c r="T114" s="67">
        <f t="shared" si="19"/>
        <v>29913.0957808</v>
      </c>
      <c r="U114" s="65"/>
    </row>
    <row r="115" spans="1:21" s="68" customFormat="1" ht="18" customHeight="1">
      <c r="A115" s="110">
        <v>87</v>
      </c>
      <c r="B115" s="34" t="s">
        <v>177</v>
      </c>
      <c r="C115" s="26">
        <v>12</v>
      </c>
      <c r="D115" s="27">
        <v>41754</v>
      </c>
      <c r="E115" s="27">
        <v>45291</v>
      </c>
      <c r="F115" s="27"/>
      <c r="G115" s="119">
        <v>11</v>
      </c>
      <c r="H115" s="119">
        <v>11</v>
      </c>
      <c r="I115" s="119">
        <v>412.7</v>
      </c>
      <c r="J115" s="63">
        <f t="shared" si="13"/>
        <v>8</v>
      </c>
      <c r="K115" s="111">
        <v>7</v>
      </c>
      <c r="L115" s="111">
        <v>1</v>
      </c>
      <c r="M115" s="64">
        <f t="shared" si="14"/>
        <v>412.7</v>
      </c>
      <c r="N115" s="65">
        <v>350.7</v>
      </c>
      <c r="O115" s="66">
        <v>62</v>
      </c>
      <c r="P115" s="67">
        <f t="shared" si="15"/>
        <v>30974344.211</v>
      </c>
      <c r="Q115" s="67">
        <f t="shared" si="16"/>
        <v>30974344.211</v>
      </c>
      <c r="R115" s="67">
        <f t="shared" si="17"/>
        <v>25061341.901120096</v>
      </c>
      <c r="S115" s="67">
        <f t="shared" si="18"/>
        <v>5888222.8345111</v>
      </c>
      <c r="T115" s="67">
        <f t="shared" si="19"/>
        <v>24779.475368799995</v>
      </c>
      <c r="U115" s="65"/>
    </row>
    <row r="116" spans="1:21" s="68" customFormat="1" ht="18" customHeight="1">
      <c r="A116" s="110">
        <v>88</v>
      </c>
      <c r="B116" s="34" t="s">
        <v>110</v>
      </c>
      <c r="C116" s="26">
        <v>26</v>
      </c>
      <c r="D116" s="27">
        <v>41850</v>
      </c>
      <c r="E116" s="27">
        <v>45291</v>
      </c>
      <c r="F116" s="27"/>
      <c r="G116" s="119">
        <v>10</v>
      </c>
      <c r="H116" s="119">
        <v>10</v>
      </c>
      <c r="I116" s="119">
        <v>410.4</v>
      </c>
      <c r="J116" s="63">
        <f t="shared" si="13"/>
        <v>8</v>
      </c>
      <c r="K116" s="111">
        <v>8</v>
      </c>
      <c r="L116" s="111"/>
      <c r="M116" s="64">
        <f t="shared" si="14"/>
        <v>410.4</v>
      </c>
      <c r="N116" s="65">
        <v>410.4</v>
      </c>
      <c r="O116" s="66"/>
      <c r="P116" s="67">
        <f t="shared" si="15"/>
        <v>30801722.47199999</v>
      </c>
      <c r="Q116" s="67">
        <f t="shared" si="16"/>
        <v>30801722.47199999</v>
      </c>
      <c r="R116" s="67">
        <f t="shared" si="17"/>
        <v>24921673.652095195</v>
      </c>
      <c r="S116" s="67">
        <f t="shared" si="18"/>
        <v>5855407.441927199</v>
      </c>
      <c r="T116" s="67">
        <f t="shared" si="19"/>
        <v>24641.377977599994</v>
      </c>
      <c r="U116" s="65"/>
    </row>
    <row r="117" spans="1:21" s="68" customFormat="1" ht="18" customHeight="1">
      <c r="A117" s="110">
        <v>89</v>
      </c>
      <c r="B117" s="34" t="s">
        <v>167</v>
      </c>
      <c r="C117" s="26">
        <v>21</v>
      </c>
      <c r="D117" s="27">
        <v>41850</v>
      </c>
      <c r="E117" s="27">
        <v>45291</v>
      </c>
      <c r="F117" s="27"/>
      <c r="G117" s="119">
        <v>10</v>
      </c>
      <c r="H117" s="119">
        <v>10</v>
      </c>
      <c r="I117" s="119">
        <v>408.7</v>
      </c>
      <c r="J117" s="63">
        <f t="shared" si="13"/>
        <v>8</v>
      </c>
      <c r="K117" s="111">
        <v>7</v>
      </c>
      <c r="L117" s="111">
        <v>1</v>
      </c>
      <c r="M117" s="64">
        <f t="shared" si="14"/>
        <v>408.70000000000005</v>
      </c>
      <c r="N117" s="65">
        <v>361.6</v>
      </c>
      <c r="O117" s="66">
        <v>47.1</v>
      </c>
      <c r="P117" s="67">
        <f t="shared" si="15"/>
        <v>30674132.491</v>
      </c>
      <c r="Q117" s="67">
        <f t="shared" si="16"/>
        <v>30674132.491</v>
      </c>
      <c r="R117" s="67">
        <f t="shared" si="17"/>
        <v>24818440.5984681</v>
      </c>
      <c r="S117" s="67">
        <f t="shared" si="18"/>
        <v>5831152.586539101</v>
      </c>
      <c r="T117" s="67">
        <f t="shared" si="19"/>
        <v>24539.3059928</v>
      </c>
      <c r="U117" s="65"/>
    </row>
    <row r="118" spans="1:21" s="68" customFormat="1" ht="18" customHeight="1">
      <c r="A118" s="110">
        <v>90</v>
      </c>
      <c r="B118" s="34" t="s">
        <v>176</v>
      </c>
      <c r="C118" s="26">
        <v>22</v>
      </c>
      <c r="D118" s="27">
        <v>41850</v>
      </c>
      <c r="E118" s="27">
        <v>45291</v>
      </c>
      <c r="F118" s="27"/>
      <c r="G118" s="119">
        <v>13</v>
      </c>
      <c r="H118" s="119">
        <v>13</v>
      </c>
      <c r="I118" s="119">
        <v>410.9</v>
      </c>
      <c r="J118" s="63">
        <f t="shared" si="13"/>
        <v>8</v>
      </c>
      <c r="K118" s="111">
        <v>7</v>
      </c>
      <c r="L118" s="111">
        <v>1</v>
      </c>
      <c r="M118" s="64">
        <f t="shared" si="14"/>
        <v>410.90000000000003</v>
      </c>
      <c r="N118" s="65">
        <v>361.6</v>
      </c>
      <c r="O118" s="66">
        <v>49.3</v>
      </c>
      <c r="P118" s="67">
        <f t="shared" si="15"/>
        <v>30839248.936999995</v>
      </c>
      <c r="Q118" s="67">
        <f t="shared" si="16"/>
        <v>30839248.936999995</v>
      </c>
      <c r="R118" s="67">
        <f t="shared" si="17"/>
        <v>24952036.314926695</v>
      </c>
      <c r="S118" s="67">
        <f t="shared" si="18"/>
        <v>5862541.222923701</v>
      </c>
      <c r="T118" s="67">
        <f t="shared" si="19"/>
        <v>24671.3991496</v>
      </c>
      <c r="U118" s="65"/>
    </row>
    <row r="119" spans="1:21" s="68" customFormat="1" ht="18" customHeight="1">
      <c r="A119" s="110">
        <v>91</v>
      </c>
      <c r="B119" s="34" t="s">
        <v>111</v>
      </c>
      <c r="C119" s="26">
        <v>39</v>
      </c>
      <c r="D119" s="27">
        <v>41621</v>
      </c>
      <c r="E119" s="27">
        <v>45291</v>
      </c>
      <c r="F119" s="27"/>
      <c r="G119" s="119">
        <v>10</v>
      </c>
      <c r="H119" s="119">
        <v>10</v>
      </c>
      <c r="I119" s="119">
        <v>109.3</v>
      </c>
      <c r="J119" s="63">
        <f t="shared" si="13"/>
        <v>4</v>
      </c>
      <c r="K119" s="111">
        <v>2</v>
      </c>
      <c r="L119" s="111">
        <v>2</v>
      </c>
      <c r="M119" s="64">
        <f t="shared" si="14"/>
        <v>109.3</v>
      </c>
      <c r="N119" s="65">
        <v>54.9</v>
      </c>
      <c r="O119" s="66">
        <v>54.4</v>
      </c>
      <c r="P119" s="67">
        <f t="shared" si="15"/>
        <v>8405928.349</v>
      </c>
      <c r="Q119" s="67">
        <f t="shared" si="16"/>
        <v>8203285.248999999</v>
      </c>
      <c r="R119" s="67">
        <f t="shared" si="17"/>
        <v>6637278.094965899</v>
      </c>
      <c r="S119" s="67">
        <f t="shared" si="18"/>
        <v>1559444.5258348999</v>
      </c>
      <c r="T119" s="67">
        <f t="shared" si="19"/>
        <v>6562.6281991999995</v>
      </c>
      <c r="U119" s="65">
        <v>202643.1</v>
      </c>
    </row>
    <row r="120" spans="1:21" s="68" customFormat="1" ht="18" customHeight="1">
      <c r="A120" s="110">
        <v>92</v>
      </c>
      <c r="B120" s="34" t="s">
        <v>112</v>
      </c>
      <c r="C120" s="26">
        <v>18</v>
      </c>
      <c r="D120" s="27">
        <v>41407</v>
      </c>
      <c r="E120" s="27">
        <v>45291</v>
      </c>
      <c r="F120" s="27"/>
      <c r="G120" s="119">
        <v>25</v>
      </c>
      <c r="H120" s="119">
        <v>25</v>
      </c>
      <c r="I120" s="119">
        <v>839</v>
      </c>
      <c r="J120" s="63">
        <f t="shared" si="13"/>
        <v>12</v>
      </c>
      <c r="K120" s="111">
        <v>5</v>
      </c>
      <c r="L120" s="111">
        <v>7</v>
      </c>
      <c r="M120" s="64">
        <f t="shared" si="14"/>
        <v>781.2</v>
      </c>
      <c r="N120" s="65">
        <v>299.1</v>
      </c>
      <c r="O120" s="66">
        <v>482.1</v>
      </c>
      <c r="P120" s="67">
        <f t="shared" si="15"/>
        <v>59396889.516</v>
      </c>
      <c r="Q120" s="67">
        <f t="shared" si="16"/>
        <v>58631348.916</v>
      </c>
      <c r="R120" s="67">
        <f t="shared" si="17"/>
        <v>47438624.4079356</v>
      </c>
      <c r="S120" s="67">
        <f t="shared" si="18"/>
        <v>11145819.428931601</v>
      </c>
      <c r="T120" s="67">
        <f t="shared" si="19"/>
        <v>46905.0791328</v>
      </c>
      <c r="U120" s="65">
        <v>765540.6</v>
      </c>
    </row>
    <row r="121" spans="1:21" s="68" customFormat="1" ht="18" customHeight="1">
      <c r="A121" s="110">
        <v>93</v>
      </c>
      <c r="B121" s="34" t="s">
        <v>113</v>
      </c>
      <c r="C121" s="26">
        <v>2161</v>
      </c>
      <c r="D121" s="27">
        <v>42569</v>
      </c>
      <c r="E121" s="27">
        <v>45291</v>
      </c>
      <c r="F121" s="27"/>
      <c r="G121" s="119">
        <v>34</v>
      </c>
      <c r="H121" s="119">
        <v>34</v>
      </c>
      <c r="I121" s="119">
        <v>616.1</v>
      </c>
      <c r="J121" s="63">
        <f t="shared" si="13"/>
        <v>11</v>
      </c>
      <c r="K121" s="111">
        <v>4</v>
      </c>
      <c r="L121" s="111">
        <v>7</v>
      </c>
      <c r="M121" s="64">
        <f t="shared" si="14"/>
        <v>616.1</v>
      </c>
      <c r="N121" s="65">
        <v>213.5</v>
      </c>
      <c r="O121" s="66">
        <v>402.6</v>
      </c>
      <c r="P121" s="67">
        <f t="shared" si="15"/>
        <v>46277636.673</v>
      </c>
      <c r="Q121" s="67">
        <f t="shared" si="16"/>
        <v>46240110.173</v>
      </c>
      <c r="R121" s="67">
        <f t="shared" si="17"/>
        <v>37412873.1409743</v>
      </c>
      <c r="S121" s="67">
        <f t="shared" si="18"/>
        <v>8790244.9438873</v>
      </c>
      <c r="T121" s="67">
        <f t="shared" si="19"/>
        <v>36992.0881384</v>
      </c>
      <c r="U121" s="65">
        <v>37526.5</v>
      </c>
    </row>
    <row r="122" spans="1:21" s="68" customFormat="1" ht="18" customHeight="1">
      <c r="A122" s="110">
        <v>94</v>
      </c>
      <c r="B122" s="34" t="s">
        <v>178</v>
      </c>
      <c r="C122" s="62">
        <v>13</v>
      </c>
      <c r="D122" s="114">
        <v>41499</v>
      </c>
      <c r="E122" s="27">
        <v>45291</v>
      </c>
      <c r="F122" s="62"/>
      <c r="G122" s="111">
        <v>13</v>
      </c>
      <c r="H122" s="111">
        <v>13</v>
      </c>
      <c r="I122" s="111">
        <v>296.1</v>
      </c>
      <c r="J122" s="63">
        <f t="shared" si="13"/>
        <v>5</v>
      </c>
      <c r="K122" s="111"/>
      <c r="L122" s="111">
        <v>5</v>
      </c>
      <c r="M122" s="64">
        <f t="shared" si="14"/>
        <v>198.7</v>
      </c>
      <c r="N122" s="111"/>
      <c r="O122" s="111">
        <v>198.7</v>
      </c>
      <c r="P122" s="67">
        <f t="shared" si="15"/>
        <v>14913017.190999998</v>
      </c>
      <c r="Q122" s="67">
        <f t="shared" si="16"/>
        <v>14913017.190999998</v>
      </c>
      <c r="R122" s="67">
        <f t="shared" si="17"/>
        <v>12066122.209238097</v>
      </c>
      <c r="S122" s="67">
        <f t="shared" si="18"/>
        <v>2834964.5680091</v>
      </c>
      <c r="T122" s="67">
        <f t="shared" si="19"/>
        <v>11930.413752799997</v>
      </c>
      <c r="U122" s="65"/>
    </row>
    <row r="123" spans="1:21" s="68" customFormat="1" ht="18" customHeight="1">
      <c r="A123" s="110">
        <v>95</v>
      </c>
      <c r="B123" s="34" t="s">
        <v>114</v>
      </c>
      <c r="C123" s="62">
        <v>30</v>
      </c>
      <c r="D123" s="114">
        <v>41900</v>
      </c>
      <c r="E123" s="27">
        <v>45291</v>
      </c>
      <c r="F123" s="62"/>
      <c r="G123" s="111">
        <v>12</v>
      </c>
      <c r="H123" s="111">
        <v>12</v>
      </c>
      <c r="I123" s="111">
        <v>113.6</v>
      </c>
      <c r="J123" s="63">
        <f t="shared" si="13"/>
        <v>4</v>
      </c>
      <c r="K123" s="111">
        <v>1</v>
      </c>
      <c r="L123" s="111">
        <v>3</v>
      </c>
      <c r="M123" s="64">
        <f t="shared" si="14"/>
        <v>113.6</v>
      </c>
      <c r="N123" s="111">
        <v>33.5</v>
      </c>
      <c r="O123" s="111">
        <v>80.1</v>
      </c>
      <c r="P123" s="67">
        <f t="shared" si="15"/>
        <v>9231511.047999999</v>
      </c>
      <c r="Q123" s="67">
        <f t="shared" si="16"/>
        <v>8526012.848</v>
      </c>
      <c r="R123" s="67">
        <f t="shared" si="17"/>
        <v>6898396.995316799</v>
      </c>
      <c r="S123" s="67">
        <f t="shared" si="18"/>
        <v>1620795.0424048</v>
      </c>
      <c r="T123" s="67">
        <f t="shared" si="19"/>
        <v>6820.8102784</v>
      </c>
      <c r="U123" s="65">
        <v>705498.2</v>
      </c>
    </row>
    <row r="124" spans="1:21" s="68" customFormat="1" ht="18" customHeight="1">
      <c r="A124" s="110">
        <v>96</v>
      </c>
      <c r="B124" s="34" t="s">
        <v>115</v>
      </c>
      <c r="C124" s="62">
        <v>1</v>
      </c>
      <c r="D124" s="114">
        <v>41304</v>
      </c>
      <c r="E124" s="27">
        <v>45291</v>
      </c>
      <c r="F124" s="62"/>
      <c r="G124" s="111">
        <v>6</v>
      </c>
      <c r="H124" s="111">
        <v>6</v>
      </c>
      <c r="I124" s="111">
        <v>116.7</v>
      </c>
      <c r="J124" s="63">
        <f t="shared" si="13"/>
        <v>4</v>
      </c>
      <c r="K124" s="111">
        <v>3</v>
      </c>
      <c r="L124" s="111">
        <v>1</v>
      </c>
      <c r="M124" s="64">
        <f t="shared" si="14"/>
        <v>116.7</v>
      </c>
      <c r="N124" s="111">
        <v>83.7</v>
      </c>
      <c r="O124" s="111">
        <v>33</v>
      </c>
      <c r="P124" s="67">
        <f t="shared" si="15"/>
        <v>9150000</v>
      </c>
      <c r="Q124" s="67">
        <f t="shared" si="16"/>
        <v>8693665.69</v>
      </c>
      <c r="R124" s="62">
        <v>5534387.58</v>
      </c>
      <c r="S124" s="62">
        <v>3152323.18</v>
      </c>
      <c r="T124" s="62">
        <v>6954.93</v>
      </c>
      <c r="U124" s="65">
        <v>456334.31</v>
      </c>
    </row>
    <row r="125" spans="1:21" s="68" customFormat="1" ht="18" customHeight="1">
      <c r="A125" s="110">
        <v>97</v>
      </c>
      <c r="B125" s="34" t="s">
        <v>116</v>
      </c>
      <c r="C125" s="62">
        <v>18</v>
      </c>
      <c r="D125" s="114">
        <v>41806</v>
      </c>
      <c r="E125" s="27">
        <v>45291</v>
      </c>
      <c r="F125" s="62"/>
      <c r="G125" s="111">
        <v>4</v>
      </c>
      <c r="H125" s="111">
        <v>4</v>
      </c>
      <c r="I125" s="111">
        <v>90.2</v>
      </c>
      <c r="J125" s="63">
        <f t="shared" si="13"/>
        <v>4</v>
      </c>
      <c r="K125" s="111">
        <v>4</v>
      </c>
      <c r="L125" s="111"/>
      <c r="M125" s="64">
        <f t="shared" si="14"/>
        <v>90.2</v>
      </c>
      <c r="N125" s="111">
        <v>90.2</v>
      </c>
      <c r="O125" s="111"/>
      <c r="P125" s="67">
        <f t="shared" si="15"/>
        <v>8405929.685999999</v>
      </c>
      <c r="Q125" s="67">
        <f t="shared" si="16"/>
        <v>6769774.285999998</v>
      </c>
      <c r="R125" s="67">
        <f t="shared" si="17"/>
        <v>5477424.374802599</v>
      </c>
      <c r="S125" s="67">
        <f t="shared" si="18"/>
        <v>1286934.0917686</v>
      </c>
      <c r="T125" s="67">
        <f t="shared" si="19"/>
        <v>5415.8194287999995</v>
      </c>
      <c r="U125" s="65">
        <v>1636155.4</v>
      </c>
    </row>
    <row r="126" spans="1:21" s="68" customFormat="1" ht="18" customHeight="1">
      <c r="A126" s="110">
        <v>98</v>
      </c>
      <c r="B126" s="34" t="s">
        <v>117</v>
      </c>
      <c r="C126" s="62">
        <v>32</v>
      </c>
      <c r="D126" s="114">
        <v>41530</v>
      </c>
      <c r="E126" s="27">
        <v>45291</v>
      </c>
      <c r="F126" s="62"/>
      <c r="G126" s="111">
        <v>9</v>
      </c>
      <c r="H126" s="111">
        <v>9</v>
      </c>
      <c r="I126" s="111">
        <v>173.1</v>
      </c>
      <c r="J126" s="63">
        <f t="shared" si="13"/>
        <v>4</v>
      </c>
      <c r="K126" s="111">
        <v>2</v>
      </c>
      <c r="L126" s="111">
        <v>2</v>
      </c>
      <c r="M126" s="64">
        <f t="shared" si="14"/>
        <v>173.1</v>
      </c>
      <c r="N126" s="111">
        <v>99.3</v>
      </c>
      <c r="O126" s="111">
        <v>73.8</v>
      </c>
      <c r="P126" s="67">
        <f t="shared" si="15"/>
        <v>12991662.182999996</v>
      </c>
      <c r="Q126" s="67">
        <f t="shared" si="16"/>
        <v>12991662.182999996</v>
      </c>
      <c r="R126" s="67">
        <f t="shared" si="17"/>
        <v>10511553.872265298</v>
      </c>
      <c r="S126" s="67">
        <f t="shared" si="18"/>
        <v>2469714.9809883</v>
      </c>
      <c r="T126" s="67">
        <f t="shared" si="19"/>
        <v>10393.329746399999</v>
      </c>
      <c r="U126" s="65"/>
    </row>
    <row r="127" spans="1:21" s="68" customFormat="1" ht="18" customHeight="1">
      <c r="A127" s="110">
        <v>99</v>
      </c>
      <c r="B127" s="34" t="s">
        <v>118</v>
      </c>
      <c r="C127" s="62">
        <v>3572</v>
      </c>
      <c r="D127" s="114">
        <v>42698</v>
      </c>
      <c r="E127" s="27">
        <v>45291</v>
      </c>
      <c r="F127" s="62"/>
      <c r="G127" s="111">
        <v>8</v>
      </c>
      <c r="H127" s="111">
        <v>8</v>
      </c>
      <c r="I127" s="65">
        <v>191</v>
      </c>
      <c r="J127" s="63">
        <f t="shared" si="13"/>
        <v>4</v>
      </c>
      <c r="K127" s="111">
        <v>3</v>
      </c>
      <c r="L127" s="111">
        <v>1</v>
      </c>
      <c r="M127" s="64">
        <f t="shared" si="14"/>
        <v>191</v>
      </c>
      <c r="N127" s="111">
        <v>140.5</v>
      </c>
      <c r="O127" s="111">
        <v>50.5</v>
      </c>
      <c r="P127" s="67">
        <f t="shared" si="15"/>
        <v>14335109.629999997</v>
      </c>
      <c r="Q127" s="67">
        <f t="shared" si="16"/>
        <v>14335109.629999997</v>
      </c>
      <c r="R127" s="67">
        <f t="shared" si="17"/>
        <v>11598537.201632999</v>
      </c>
      <c r="S127" s="67">
        <f t="shared" si="18"/>
        <v>2725104.3406629995</v>
      </c>
      <c r="T127" s="67">
        <f t="shared" si="19"/>
        <v>11468.087704</v>
      </c>
      <c r="U127" s="65"/>
    </row>
    <row r="128" spans="1:21" s="68" customFormat="1" ht="18" customHeight="1">
      <c r="A128" s="110">
        <v>100</v>
      </c>
      <c r="B128" s="34" t="s">
        <v>119</v>
      </c>
      <c r="C128" s="62">
        <v>82</v>
      </c>
      <c r="D128" s="114">
        <v>41257</v>
      </c>
      <c r="E128" s="27">
        <v>44926</v>
      </c>
      <c r="F128" s="62"/>
      <c r="G128" s="111">
        <v>53</v>
      </c>
      <c r="H128" s="111">
        <v>53</v>
      </c>
      <c r="I128" s="111">
        <v>857.3</v>
      </c>
      <c r="J128" s="63">
        <f t="shared" si="13"/>
        <v>14</v>
      </c>
      <c r="K128" s="111">
        <v>2</v>
      </c>
      <c r="L128" s="111">
        <v>12</v>
      </c>
      <c r="M128" s="64">
        <f t="shared" si="14"/>
        <v>844.2</v>
      </c>
      <c r="N128" s="111">
        <v>140.2</v>
      </c>
      <c r="O128" s="65">
        <v>704</v>
      </c>
      <c r="P128" s="67">
        <f t="shared" si="15"/>
        <v>63314999.99999999</v>
      </c>
      <c r="Q128" s="67">
        <f t="shared" si="16"/>
        <v>59586941.82999999</v>
      </c>
      <c r="R128" s="62">
        <v>40493936.87</v>
      </c>
      <c r="S128" s="62">
        <v>19048376.84</v>
      </c>
      <c r="T128" s="62">
        <v>44628.12</v>
      </c>
      <c r="U128" s="65">
        <v>3728058.17</v>
      </c>
    </row>
    <row r="129" spans="1:21" s="68" customFormat="1" ht="18" customHeight="1">
      <c r="A129" s="110">
        <v>101</v>
      </c>
      <c r="B129" s="57" t="s">
        <v>120</v>
      </c>
      <c r="C129" s="62">
        <v>2153</v>
      </c>
      <c r="D129" s="114">
        <v>42233</v>
      </c>
      <c r="E129" s="27">
        <v>45291</v>
      </c>
      <c r="F129" s="62"/>
      <c r="G129" s="111">
        <v>5</v>
      </c>
      <c r="H129" s="111">
        <v>5</v>
      </c>
      <c r="I129" s="111">
        <v>55.1</v>
      </c>
      <c r="J129" s="63">
        <f t="shared" si="13"/>
        <v>2</v>
      </c>
      <c r="K129" s="111">
        <v>2</v>
      </c>
      <c r="L129" s="111"/>
      <c r="M129" s="64">
        <f t="shared" si="14"/>
        <v>55.1</v>
      </c>
      <c r="N129" s="111">
        <v>55.1</v>
      </c>
      <c r="O129" s="111"/>
      <c r="P129" s="67">
        <f t="shared" si="15"/>
        <v>4202964.142999999</v>
      </c>
      <c r="Q129" s="67">
        <f t="shared" si="16"/>
        <v>4135416.4429999995</v>
      </c>
      <c r="R129" s="67">
        <f t="shared" si="17"/>
        <v>3345965.4440312996</v>
      </c>
      <c r="S129" s="67">
        <f t="shared" si="18"/>
        <v>786142.6658143001</v>
      </c>
      <c r="T129" s="67">
        <f t="shared" si="19"/>
        <v>3308.3331544</v>
      </c>
      <c r="U129" s="65">
        <v>67547.7</v>
      </c>
    </row>
    <row r="130" spans="1:21" s="68" customFormat="1" ht="18" customHeight="1">
      <c r="A130" s="110">
        <v>102</v>
      </c>
      <c r="B130" s="57" t="s">
        <v>121</v>
      </c>
      <c r="C130" s="62">
        <v>1763</v>
      </c>
      <c r="D130" s="114">
        <v>42201</v>
      </c>
      <c r="E130" s="27">
        <v>45291</v>
      </c>
      <c r="F130" s="62"/>
      <c r="G130" s="111">
        <v>35</v>
      </c>
      <c r="H130" s="111">
        <v>35</v>
      </c>
      <c r="I130" s="111">
        <v>806.7</v>
      </c>
      <c r="J130" s="63">
        <f t="shared" si="13"/>
        <v>24</v>
      </c>
      <c r="K130" s="111">
        <v>21</v>
      </c>
      <c r="L130" s="111">
        <v>3</v>
      </c>
      <c r="M130" s="64">
        <f t="shared" si="14"/>
        <v>806.7</v>
      </c>
      <c r="N130" s="111">
        <v>700.5</v>
      </c>
      <c r="O130" s="111">
        <v>106.2</v>
      </c>
      <c r="P130" s="67">
        <f t="shared" si="15"/>
        <v>61138117.331</v>
      </c>
      <c r="Q130" s="67">
        <f t="shared" si="16"/>
        <v>60545198.631</v>
      </c>
      <c r="R130" s="67">
        <f t="shared" si="17"/>
        <v>48987120.2123421</v>
      </c>
      <c r="S130" s="67">
        <f t="shared" si="18"/>
        <v>11509642.2597531</v>
      </c>
      <c r="T130" s="67">
        <f t="shared" si="19"/>
        <v>48436.158904799995</v>
      </c>
      <c r="U130" s="65">
        <v>592918.7</v>
      </c>
    </row>
    <row r="131" spans="1:21" s="68" customFormat="1" ht="18" customHeight="1">
      <c r="A131" s="110">
        <v>103</v>
      </c>
      <c r="B131" s="57" t="s">
        <v>122</v>
      </c>
      <c r="C131" s="62">
        <v>28</v>
      </c>
      <c r="D131" s="114">
        <v>41493</v>
      </c>
      <c r="E131" s="27">
        <v>45291</v>
      </c>
      <c r="F131" s="62"/>
      <c r="G131" s="111">
        <v>34</v>
      </c>
      <c r="H131" s="111">
        <v>34</v>
      </c>
      <c r="I131" s="111">
        <v>659.9</v>
      </c>
      <c r="J131" s="63">
        <f t="shared" si="13"/>
        <v>19</v>
      </c>
      <c r="K131" s="111">
        <v>14</v>
      </c>
      <c r="L131" s="111">
        <v>5</v>
      </c>
      <c r="M131" s="64">
        <f t="shared" si="14"/>
        <v>605.7</v>
      </c>
      <c r="N131" s="111">
        <v>441</v>
      </c>
      <c r="O131" s="111">
        <v>164.7</v>
      </c>
      <c r="P131" s="67">
        <f t="shared" si="15"/>
        <v>49775107.201</v>
      </c>
      <c r="Q131" s="67">
        <f t="shared" si="16"/>
        <v>45459559.701</v>
      </c>
      <c r="R131" s="67">
        <f t="shared" si="17"/>
        <v>36781329.754079096</v>
      </c>
      <c r="S131" s="67">
        <f t="shared" si="18"/>
        <v>8641862.2991601</v>
      </c>
      <c r="T131" s="67">
        <f t="shared" si="19"/>
        <v>36367.6477608</v>
      </c>
      <c r="U131" s="65">
        <v>4315547.5</v>
      </c>
    </row>
    <row r="132" spans="1:21" s="68" customFormat="1" ht="18" customHeight="1">
      <c r="A132" s="110">
        <v>104</v>
      </c>
      <c r="B132" s="57" t="s">
        <v>123</v>
      </c>
      <c r="C132" s="62">
        <v>13</v>
      </c>
      <c r="D132" s="114">
        <v>41775</v>
      </c>
      <c r="E132" s="27">
        <v>45291</v>
      </c>
      <c r="F132" s="62"/>
      <c r="G132" s="111">
        <v>16</v>
      </c>
      <c r="H132" s="111">
        <v>16</v>
      </c>
      <c r="I132" s="111">
        <v>469.9</v>
      </c>
      <c r="J132" s="63">
        <f t="shared" si="13"/>
        <v>11</v>
      </c>
      <c r="K132" s="111">
        <v>10</v>
      </c>
      <c r="L132" s="111">
        <v>1</v>
      </c>
      <c r="M132" s="64">
        <f t="shared" si="14"/>
        <v>435.1</v>
      </c>
      <c r="N132" s="111">
        <v>404.8</v>
      </c>
      <c r="O132" s="111">
        <v>30.3</v>
      </c>
      <c r="P132" s="67">
        <f t="shared" si="15"/>
        <v>32655529.843000002</v>
      </c>
      <c r="Q132" s="67">
        <f t="shared" si="16"/>
        <v>32655529.843000002</v>
      </c>
      <c r="R132" s="67">
        <f t="shared" si="17"/>
        <v>26421589.1959713</v>
      </c>
      <c r="S132" s="67">
        <f t="shared" si="18"/>
        <v>6207816.223154301</v>
      </c>
      <c r="T132" s="67">
        <f t="shared" si="19"/>
        <v>26124.423874399996</v>
      </c>
      <c r="U132" s="65"/>
    </row>
    <row r="133" spans="1:21" s="68" customFormat="1" ht="18" customHeight="1">
      <c r="A133" s="110">
        <v>105</v>
      </c>
      <c r="B133" s="57" t="s">
        <v>124</v>
      </c>
      <c r="C133" s="62">
        <v>3</v>
      </c>
      <c r="D133" s="114">
        <v>41670</v>
      </c>
      <c r="E133" s="27">
        <v>45291</v>
      </c>
      <c r="F133" s="62"/>
      <c r="G133" s="111">
        <v>29</v>
      </c>
      <c r="H133" s="111">
        <v>29</v>
      </c>
      <c r="I133" s="111">
        <v>427.84</v>
      </c>
      <c r="J133" s="63">
        <f t="shared" si="13"/>
        <v>15</v>
      </c>
      <c r="K133" s="111">
        <v>6</v>
      </c>
      <c r="L133" s="111">
        <v>9</v>
      </c>
      <c r="M133" s="64">
        <f t="shared" si="14"/>
        <v>415.61</v>
      </c>
      <c r="N133" s="111">
        <v>175.5</v>
      </c>
      <c r="O133" s="111">
        <v>240.11</v>
      </c>
      <c r="P133" s="67">
        <f t="shared" si="15"/>
        <v>36484735.2673</v>
      </c>
      <c r="Q133" s="67">
        <f t="shared" si="16"/>
        <v>31192748.2373</v>
      </c>
      <c r="R133" s="67">
        <f t="shared" si="17"/>
        <v>25238052.59879943</v>
      </c>
      <c r="S133" s="67">
        <f t="shared" si="18"/>
        <v>5929741.43991073</v>
      </c>
      <c r="T133" s="67">
        <f t="shared" si="19"/>
        <v>24954.19858984</v>
      </c>
      <c r="U133" s="65">
        <v>5291987.03</v>
      </c>
    </row>
    <row r="134" spans="1:21" s="68" customFormat="1" ht="18" customHeight="1">
      <c r="A134" s="110">
        <v>106</v>
      </c>
      <c r="B134" s="34" t="s">
        <v>125</v>
      </c>
      <c r="C134" s="26">
        <v>29</v>
      </c>
      <c r="D134" s="27">
        <v>41499</v>
      </c>
      <c r="E134" s="27">
        <v>45291</v>
      </c>
      <c r="F134" s="27"/>
      <c r="G134" s="119">
        <v>10</v>
      </c>
      <c r="H134" s="119">
        <v>10</v>
      </c>
      <c r="I134" s="119">
        <v>122.7</v>
      </c>
      <c r="J134" s="63">
        <f t="shared" si="13"/>
        <v>4</v>
      </c>
      <c r="K134" s="111">
        <v>1</v>
      </c>
      <c r="L134" s="111">
        <v>3</v>
      </c>
      <c r="M134" s="64">
        <f t="shared" si="14"/>
        <v>118.2</v>
      </c>
      <c r="N134" s="65">
        <v>33.7</v>
      </c>
      <c r="O134" s="66">
        <v>84.5</v>
      </c>
      <c r="P134" s="67">
        <f t="shared" si="15"/>
        <v>9330000</v>
      </c>
      <c r="Q134" s="67">
        <f t="shared" si="16"/>
        <v>8805409.47</v>
      </c>
      <c r="R134" s="67">
        <v>5605523.67</v>
      </c>
      <c r="S134" s="67">
        <v>3192841.47</v>
      </c>
      <c r="T134" s="67">
        <v>7044.33</v>
      </c>
      <c r="U134" s="65">
        <v>524590.53</v>
      </c>
    </row>
    <row r="135" spans="1:21" s="68" customFormat="1" ht="18" customHeight="1">
      <c r="A135" s="110">
        <v>107</v>
      </c>
      <c r="B135" s="34" t="s">
        <v>126</v>
      </c>
      <c r="C135" s="26">
        <v>40</v>
      </c>
      <c r="D135" s="27">
        <v>41621</v>
      </c>
      <c r="E135" s="27">
        <v>45291</v>
      </c>
      <c r="F135" s="27"/>
      <c r="G135" s="119">
        <v>30</v>
      </c>
      <c r="H135" s="119">
        <v>30</v>
      </c>
      <c r="I135" s="119">
        <v>780.84</v>
      </c>
      <c r="J135" s="63">
        <f t="shared" si="13"/>
        <v>11</v>
      </c>
      <c r="K135" s="111">
        <v>6</v>
      </c>
      <c r="L135" s="111">
        <v>5</v>
      </c>
      <c r="M135" s="64">
        <f t="shared" si="14"/>
        <v>617.5</v>
      </c>
      <c r="N135" s="65">
        <v>293.2</v>
      </c>
      <c r="O135" s="66">
        <v>324.3</v>
      </c>
      <c r="P135" s="67">
        <f t="shared" si="15"/>
        <v>46960618.875</v>
      </c>
      <c r="Q135" s="67">
        <f t="shared" si="16"/>
        <v>46345184.275</v>
      </c>
      <c r="R135" s="67">
        <f t="shared" si="17"/>
        <v>37497888.5969025</v>
      </c>
      <c r="S135" s="67">
        <f t="shared" si="18"/>
        <v>8810219.530677501</v>
      </c>
      <c r="T135" s="67">
        <f t="shared" si="19"/>
        <v>37076.14742</v>
      </c>
      <c r="U135" s="65">
        <v>615434.6</v>
      </c>
    </row>
    <row r="136" spans="1:21" s="68" customFormat="1" ht="18" customHeight="1">
      <c r="A136" s="110">
        <v>108</v>
      </c>
      <c r="B136" s="34" t="s">
        <v>127</v>
      </c>
      <c r="C136" s="26">
        <v>922</v>
      </c>
      <c r="D136" s="27">
        <v>42464</v>
      </c>
      <c r="E136" s="27">
        <v>45291</v>
      </c>
      <c r="F136" s="27"/>
      <c r="G136" s="119">
        <v>19</v>
      </c>
      <c r="H136" s="119">
        <v>19</v>
      </c>
      <c r="I136" s="119">
        <v>303.4</v>
      </c>
      <c r="J136" s="63">
        <f t="shared" si="13"/>
        <v>10</v>
      </c>
      <c r="K136" s="111">
        <v>1</v>
      </c>
      <c r="L136" s="111">
        <v>9</v>
      </c>
      <c r="M136" s="64">
        <f t="shared" si="14"/>
        <v>303.4</v>
      </c>
      <c r="N136" s="65">
        <v>20</v>
      </c>
      <c r="O136" s="66">
        <v>283.4</v>
      </c>
      <c r="P136" s="67">
        <f t="shared" si="15"/>
        <v>24940090.661999997</v>
      </c>
      <c r="Q136" s="67">
        <f t="shared" si="16"/>
        <v>22771058.961999997</v>
      </c>
      <c r="R136" s="67">
        <f t="shared" si="17"/>
        <v>18424063.806154195</v>
      </c>
      <c r="S136" s="67">
        <f t="shared" si="18"/>
        <v>4328778.3086762</v>
      </c>
      <c r="T136" s="67">
        <f t="shared" si="19"/>
        <v>18216.847169599998</v>
      </c>
      <c r="U136" s="65">
        <v>2169031.7</v>
      </c>
    </row>
    <row r="137" spans="1:21" s="68" customFormat="1" ht="18" customHeight="1">
      <c r="A137" s="110">
        <v>109</v>
      </c>
      <c r="B137" s="34" t="s">
        <v>128</v>
      </c>
      <c r="C137" s="26">
        <v>2231</v>
      </c>
      <c r="D137" s="27">
        <v>42576</v>
      </c>
      <c r="E137" s="27">
        <v>45291</v>
      </c>
      <c r="F137" s="27"/>
      <c r="G137" s="119">
        <v>2</v>
      </c>
      <c r="H137" s="119">
        <v>2</v>
      </c>
      <c r="I137" s="119">
        <v>66.3</v>
      </c>
      <c r="J137" s="63">
        <f t="shared" si="13"/>
        <v>2</v>
      </c>
      <c r="K137" s="111">
        <v>2</v>
      </c>
      <c r="L137" s="111"/>
      <c r="M137" s="64">
        <f t="shared" si="14"/>
        <v>66.3</v>
      </c>
      <c r="N137" s="65">
        <v>66.3</v>
      </c>
      <c r="O137" s="66"/>
      <c r="P137" s="67">
        <f t="shared" si="15"/>
        <v>4976009.259</v>
      </c>
      <c r="Q137" s="67">
        <f t="shared" si="16"/>
        <v>4976009.259</v>
      </c>
      <c r="R137" s="67">
        <f t="shared" si="17"/>
        <v>4026089.0914568994</v>
      </c>
      <c r="S137" s="67">
        <f t="shared" si="18"/>
        <v>945939.3601359</v>
      </c>
      <c r="T137" s="67">
        <f t="shared" si="19"/>
        <v>3980.8074072</v>
      </c>
      <c r="U137" s="65"/>
    </row>
    <row r="138" spans="1:21" s="68" customFormat="1" ht="18" customHeight="1">
      <c r="A138" s="110">
        <v>110</v>
      </c>
      <c r="B138" s="34" t="s">
        <v>129</v>
      </c>
      <c r="C138" s="26">
        <v>72</v>
      </c>
      <c r="D138" s="27">
        <v>41180</v>
      </c>
      <c r="E138" s="27">
        <v>44926</v>
      </c>
      <c r="F138" s="27"/>
      <c r="G138" s="119">
        <v>33</v>
      </c>
      <c r="H138" s="119">
        <v>33</v>
      </c>
      <c r="I138" s="119">
        <v>716.3</v>
      </c>
      <c r="J138" s="63">
        <f t="shared" si="13"/>
        <v>15</v>
      </c>
      <c r="K138" s="111">
        <v>5</v>
      </c>
      <c r="L138" s="111">
        <v>10</v>
      </c>
      <c r="M138" s="64">
        <f t="shared" si="14"/>
        <v>583.4</v>
      </c>
      <c r="N138" s="65">
        <v>229.7</v>
      </c>
      <c r="O138" s="66">
        <v>353.7</v>
      </c>
      <c r="P138" s="67">
        <f t="shared" si="15"/>
        <v>46192499.99999999</v>
      </c>
      <c r="Q138" s="67">
        <f t="shared" si="16"/>
        <v>39204024.949999996</v>
      </c>
      <c r="R138" s="67">
        <v>28258261.18</v>
      </c>
      <c r="S138" s="67">
        <v>10918320.95</v>
      </c>
      <c r="T138" s="67">
        <v>27442.82</v>
      </c>
      <c r="U138" s="65">
        <v>6988475.05</v>
      </c>
    </row>
    <row r="139" spans="1:21" s="68" customFormat="1" ht="18" customHeight="1">
      <c r="A139" s="110">
        <v>111</v>
      </c>
      <c r="B139" s="34" t="s">
        <v>130</v>
      </c>
      <c r="C139" s="26">
        <v>51</v>
      </c>
      <c r="D139" s="27">
        <v>41257</v>
      </c>
      <c r="E139" s="27">
        <v>44926</v>
      </c>
      <c r="F139" s="27"/>
      <c r="G139" s="119">
        <v>23</v>
      </c>
      <c r="H139" s="119">
        <v>23</v>
      </c>
      <c r="I139" s="119">
        <v>337.9</v>
      </c>
      <c r="J139" s="63">
        <f t="shared" si="13"/>
        <v>8</v>
      </c>
      <c r="K139" s="111">
        <v>1</v>
      </c>
      <c r="L139" s="111">
        <v>7</v>
      </c>
      <c r="M139" s="64">
        <f t="shared" si="14"/>
        <v>337.90000000000003</v>
      </c>
      <c r="N139" s="65">
        <v>50.8</v>
      </c>
      <c r="O139" s="66">
        <v>287.1</v>
      </c>
      <c r="P139" s="67">
        <f t="shared" si="15"/>
        <v>25360385.047000002</v>
      </c>
      <c r="Q139" s="67">
        <f t="shared" si="16"/>
        <v>25360385.047000002</v>
      </c>
      <c r="R139" s="67">
        <f t="shared" si="17"/>
        <v>20519087.5415277</v>
      </c>
      <c r="S139" s="67">
        <f t="shared" si="18"/>
        <v>4821009.1974347</v>
      </c>
      <c r="T139" s="67">
        <f t="shared" si="19"/>
        <v>20288.3080376</v>
      </c>
      <c r="U139" s="65"/>
    </row>
    <row r="140" spans="1:21" s="68" customFormat="1" ht="18" customHeight="1">
      <c r="A140" s="110">
        <v>112</v>
      </c>
      <c r="B140" s="34" t="s">
        <v>131</v>
      </c>
      <c r="C140" s="26">
        <v>2646</v>
      </c>
      <c r="D140" s="27">
        <v>42282</v>
      </c>
      <c r="E140" s="27">
        <v>45291</v>
      </c>
      <c r="F140" s="27"/>
      <c r="G140" s="119">
        <v>14</v>
      </c>
      <c r="H140" s="119">
        <v>13</v>
      </c>
      <c r="I140" s="119">
        <v>411.2</v>
      </c>
      <c r="J140" s="63">
        <f t="shared" si="13"/>
        <v>9</v>
      </c>
      <c r="K140" s="111">
        <v>5</v>
      </c>
      <c r="L140" s="111">
        <v>4</v>
      </c>
      <c r="M140" s="64">
        <f t="shared" si="14"/>
        <v>279.1</v>
      </c>
      <c r="N140" s="65">
        <v>171.4</v>
      </c>
      <c r="O140" s="66">
        <v>107.7</v>
      </c>
      <c r="P140" s="67">
        <f t="shared" si="15"/>
        <v>21667569.563000005</v>
      </c>
      <c r="Q140" s="67">
        <f t="shared" si="16"/>
        <v>20947272.763000004</v>
      </c>
      <c r="R140" s="67">
        <f t="shared" si="17"/>
        <v>16948438.3925433</v>
      </c>
      <c r="S140" s="67">
        <f t="shared" si="18"/>
        <v>3982076.5522463005</v>
      </c>
      <c r="T140" s="67">
        <f t="shared" si="19"/>
        <v>16757.8182104</v>
      </c>
      <c r="U140" s="65">
        <v>720296.8</v>
      </c>
    </row>
    <row r="141" spans="1:21" s="68" customFormat="1" ht="18" customHeight="1">
      <c r="A141" s="110">
        <v>113</v>
      </c>
      <c r="B141" s="34" t="s">
        <v>132</v>
      </c>
      <c r="C141" s="26">
        <v>3576</v>
      </c>
      <c r="D141" s="27">
        <v>42698</v>
      </c>
      <c r="E141" s="27">
        <v>45291</v>
      </c>
      <c r="F141" s="27"/>
      <c r="G141" s="119">
        <v>4</v>
      </c>
      <c r="H141" s="119">
        <v>4</v>
      </c>
      <c r="I141" s="119">
        <v>130.3</v>
      </c>
      <c r="J141" s="63">
        <f t="shared" si="13"/>
        <v>3</v>
      </c>
      <c r="K141" s="111">
        <v>2</v>
      </c>
      <c r="L141" s="111">
        <v>1</v>
      </c>
      <c r="M141" s="64">
        <f t="shared" si="14"/>
        <v>97.6</v>
      </c>
      <c r="N141" s="65">
        <v>64.5</v>
      </c>
      <c r="O141" s="66">
        <v>33.1</v>
      </c>
      <c r="P141" s="67">
        <f t="shared" si="15"/>
        <v>7325165.967999998</v>
      </c>
      <c r="Q141" s="67">
        <f t="shared" si="16"/>
        <v>7325165.967999998</v>
      </c>
      <c r="R141" s="67">
        <f t="shared" si="17"/>
        <v>5926791.784708798</v>
      </c>
      <c r="S141" s="67">
        <f t="shared" si="18"/>
        <v>1392514.0505167998</v>
      </c>
      <c r="T141" s="67">
        <f t="shared" si="19"/>
        <v>5860.132774399998</v>
      </c>
      <c r="U141" s="65"/>
    </row>
    <row r="142" spans="1:21" s="68" customFormat="1" ht="18" customHeight="1">
      <c r="A142" s="110">
        <v>114</v>
      </c>
      <c r="B142" s="34" t="s">
        <v>133</v>
      </c>
      <c r="C142" s="26">
        <v>81</v>
      </c>
      <c r="D142" s="27">
        <v>41257</v>
      </c>
      <c r="E142" s="27">
        <v>44926</v>
      </c>
      <c r="F142" s="27"/>
      <c r="G142" s="119">
        <v>4</v>
      </c>
      <c r="H142" s="119">
        <v>4</v>
      </c>
      <c r="I142" s="119">
        <v>56.1</v>
      </c>
      <c r="J142" s="63">
        <f t="shared" si="13"/>
        <v>2</v>
      </c>
      <c r="K142" s="111"/>
      <c r="L142" s="111">
        <v>2</v>
      </c>
      <c r="M142" s="64">
        <f t="shared" si="14"/>
        <v>56.1</v>
      </c>
      <c r="N142" s="65"/>
      <c r="O142" s="66">
        <v>56.1</v>
      </c>
      <c r="P142" s="67">
        <f t="shared" si="15"/>
        <v>4210469.373</v>
      </c>
      <c r="Q142" s="67">
        <f t="shared" si="16"/>
        <v>4210469.373</v>
      </c>
      <c r="R142" s="67">
        <f t="shared" si="17"/>
        <v>3406690.7696943</v>
      </c>
      <c r="S142" s="67">
        <f t="shared" si="18"/>
        <v>800410.2278072999</v>
      </c>
      <c r="T142" s="67">
        <f t="shared" si="19"/>
        <v>3368.3754983999997</v>
      </c>
      <c r="U142" s="65"/>
    </row>
    <row r="143" spans="1:21" s="68" customFormat="1" ht="18" customHeight="1">
      <c r="A143" s="110">
        <v>115</v>
      </c>
      <c r="B143" s="34" t="s">
        <v>134</v>
      </c>
      <c r="C143" s="26">
        <v>2472</v>
      </c>
      <c r="D143" s="27">
        <v>42599</v>
      </c>
      <c r="E143" s="27">
        <v>45291</v>
      </c>
      <c r="F143" s="27"/>
      <c r="G143" s="119">
        <v>59</v>
      </c>
      <c r="H143" s="119">
        <v>59</v>
      </c>
      <c r="I143" s="119">
        <v>604.7</v>
      </c>
      <c r="J143" s="63">
        <f t="shared" si="13"/>
        <v>19</v>
      </c>
      <c r="K143" s="111">
        <v>2</v>
      </c>
      <c r="L143" s="111">
        <v>17</v>
      </c>
      <c r="M143" s="64">
        <f t="shared" si="14"/>
        <v>456.9</v>
      </c>
      <c r="N143" s="65">
        <v>58.5</v>
      </c>
      <c r="O143" s="66">
        <v>398.4</v>
      </c>
      <c r="P143" s="67">
        <f t="shared" si="15"/>
        <v>44911683.21699999</v>
      </c>
      <c r="Q143" s="67">
        <f t="shared" si="16"/>
        <v>34291683.71699999</v>
      </c>
      <c r="R143" s="67">
        <f t="shared" si="17"/>
        <v>27745401.295424696</v>
      </c>
      <c r="S143" s="67">
        <f t="shared" si="18"/>
        <v>6518849.074601699</v>
      </c>
      <c r="T143" s="67">
        <f t="shared" si="19"/>
        <v>27433.346973599997</v>
      </c>
      <c r="U143" s="65">
        <v>10619999.5</v>
      </c>
    </row>
    <row r="144" spans="1:21" s="68" customFormat="1" ht="18" customHeight="1">
      <c r="A144" s="110">
        <v>116</v>
      </c>
      <c r="B144" s="34" t="s">
        <v>135</v>
      </c>
      <c r="C144" s="26">
        <v>27</v>
      </c>
      <c r="D144" s="27">
        <v>41151</v>
      </c>
      <c r="E144" s="27">
        <v>44926</v>
      </c>
      <c r="F144" s="27"/>
      <c r="G144" s="63">
        <v>10</v>
      </c>
      <c r="H144" s="63">
        <v>9</v>
      </c>
      <c r="I144" s="63">
        <v>197.4</v>
      </c>
      <c r="J144" s="63">
        <f t="shared" si="13"/>
        <v>6</v>
      </c>
      <c r="K144" s="48">
        <v>1</v>
      </c>
      <c r="L144" s="48">
        <v>5</v>
      </c>
      <c r="M144" s="64">
        <f t="shared" si="14"/>
        <v>142.69</v>
      </c>
      <c r="N144" s="65">
        <v>24.7</v>
      </c>
      <c r="O144" s="66">
        <v>117.99</v>
      </c>
      <c r="P144" s="67">
        <f t="shared" si="15"/>
        <v>12600000</v>
      </c>
      <c r="Q144" s="67">
        <f t="shared" si="16"/>
        <v>10629812.84</v>
      </c>
      <c r="R144" s="67">
        <v>6766938.85</v>
      </c>
      <c r="S144" s="67">
        <v>3854370.13</v>
      </c>
      <c r="T144" s="67">
        <v>8503.86</v>
      </c>
      <c r="U144" s="65">
        <v>1970187.16</v>
      </c>
    </row>
    <row r="145" spans="1:21" s="68" customFormat="1" ht="18" customHeight="1">
      <c r="A145" s="110">
        <v>117</v>
      </c>
      <c r="B145" s="34" t="s">
        <v>136</v>
      </c>
      <c r="C145" s="26">
        <v>9</v>
      </c>
      <c r="D145" s="27">
        <v>41743</v>
      </c>
      <c r="E145" s="27">
        <v>45291</v>
      </c>
      <c r="F145" s="27"/>
      <c r="G145" s="63">
        <v>22</v>
      </c>
      <c r="H145" s="63">
        <v>22</v>
      </c>
      <c r="I145" s="63">
        <v>437.1</v>
      </c>
      <c r="J145" s="63">
        <f t="shared" si="13"/>
        <v>10</v>
      </c>
      <c r="K145" s="48">
        <v>5</v>
      </c>
      <c r="L145" s="48">
        <v>5</v>
      </c>
      <c r="M145" s="64">
        <f t="shared" si="14"/>
        <v>437.1</v>
      </c>
      <c r="N145" s="65">
        <v>212.4</v>
      </c>
      <c r="O145" s="66">
        <v>224.7</v>
      </c>
      <c r="P145" s="67">
        <f t="shared" si="15"/>
        <v>33676250.503</v>
      </c>
      <c r="Q145" s="67">
        <f t="shared" si="16"/>
        <v>32805635.702999998</v>
      </c>
      <c r="R145" s="67">
        <f t="shared" si="17"/>
        <v>26543039.847297296</v>
      </c>
      <c r="S145" s="67">
        <f t="shared" si="18"/>
        <v>6236351.3471403</v>
      </c>
      <c r="T145" s="67">
        <f t="shared" si="19"/>
        <v>26244.508562400002</v>
      </c>
      <c r="U145" s="65">
        <v>870614.8</v>
      </c>
    </row>
    <row r="146" spans="1:21" s="68" customFormat="1" ht="18" customHeight="1">
      <c r="A146" s="110">
        <v>118</v>
      </c>
      <c r="B146" s="34" t="s">
        <v>137</v>
      </c>
      <c r="C146" s="26">
        <v>3573</v>
      </c>
      <c r="D146" s="27">
        <v>42698</v>
      </c>
      <c r="E146" s="27">
        <v>45291</v>
      </c>
      <c r="F146" s="27"/>
      <c r="G146" s="63">
        <v>6</v>
      </c>
      <c r="H146" s="63">
        <v>6</v>
      </c>
      <c r="I146" s="63">
        <v>47.1</v>
      </c>
      <c r="J146" s="63">
        <f t="shared" si="13"/>
        <v>2</v>
      </c>
      <c r="K146" s="48">
        <v>1</v>
      </c>
      <c r="L146" s="48">
        <v>1</v>
      </c>
      <c r="M146" s="64">
        <f t="shared" si="14"/>
        <v>47.1</v>
      </c>
      <c r="N146" s="65">
        <v>28</v>
      </c>
      <c r="O146" s="66">
        <v>19.1</v>
      </c>
      <c r="P146" s="67">
        <f t="shared" si="15"/>
        <v>4202964.703</v>
      </c>
      <c r="Q146" s="67">
        <f t="shared" si="16"/>
        <v>3534993.0029999996</v>
      </c>
      <c r="R146" s="67">
        <f t="shared" si="17"/>
        <v>2860162.8387272996</v>
      </c>
      <c r="S146" s="67">
        <f t="shared" si="18"/>
        <v>672002.1698703</v>
      </c>
      <c r="T146" s="67">
        <f t="shared" si="19"/>
        <v>2827.9944023999997</v>
      </c>
      <c r="U146" s="65">
        <v>667971.7</v>
      </c>
    </row>
    <row r="147" spans="1:21" s="68" customFormat="1" ht="18" customHeight="1">
      <c r="A147" s="110">
        <v>119</v>
      </c>
      <c r="B147" s="34" t="s">
        <v>158</v>
      </c>
      <c r="C147" s="26">
        <v>62</v>
      </c>
      <c r="D147" s="27">
        <v>41151</v>
      </c>
      <c r="E147" s="27">
        <v>44926</v>
      </c>
      <c r="F147" s="27"/>
      <c r="G147" s="63">
        <v>3</v>
      </c>
      <c r="H147" s="63">
        <v>3</v>
      </c>
      <c r="I147" s="64">
        <v>315</v>
      </c>
      <c r="J147" s="63">
        <f t="shared" si="13"/>
        <v>3</v>
      </c>
      <c r="K147" s="48">
        <v>3</v>
      </c>
      <c r="L147" s="48"/>
      <c r="M147" s="64">
        <f t="shared" si="14"/>
        <v>137.2</v>
      </c>
      <c r="N147" s="65">
        <v>137.2</v>
      </c>
      <c r="O147" s="66"/>
      <c r="P147" s="67">
        <f t="shared" si="15"/>
        <v>10290000</v>
      </c>
      <c r="Q147" s="67">
        <f t="shared" si="16"/>
        <v>10220830.62</v>
      </c>
      <c r="R147" s="67">
        <v>6506580.77</v>
      </c>
      <c r="S147" s="67">
        <v>3706073.18</v>
      </c>
      <c r="T147" s="67">
        <v>8176.67</v>
      </c>
      <c r="U147" s="65">
        <v>69169.38</v>
      </c>
    </row>
    <row r="148" spans="1:21" s="68" customFormat="1" ht="18" customHeight="1">
      <c r="A148" s="110">
        <v>120</v>
      </c>
      <c r="B148" s="34" t="s">
        <v>179</v>
      </c>
      <c r="C148" s="26">
        <v>2233</v>
      </c>
      <c r="D148" s="27">
        <v>42576</v>
      </c>
      <c r="E148" s="27">
        <v>45291</v>
      </c>
      <c r="F148" s="27"/>
      <c r="G148" s="63">
        <v>57</v>
      </c>
      <c r="H148" s="63">
        <v>48</v>
      </c>
      <c r="I148" s="63">
        <v>682.5</v>
      </c>
      <c r="J148" s="63">
        <f t="shared" si="13"/>
        <v>31</v>
      </c>
      <c r="K148" s="48">
        <v>22</v>
      </c>
      <c r="L148" s="48">
        <v>9</v>
      </c>
      <c r="M148" s="64">
        <f t="shared" si="14"/>
        <v>439.70000000000005</v>
      </c>
      <c r="N148" s="65">
        <v>313.3</v>
      </c>
      <c r="O148" s="66">
        <v>126.4</v>
      </c>
      <c r="P148" s="67">
        <f t="shared" si="15"/>
        <v>71247457.22099999</v>
      </c>
      <c r="Q148" s="67">
        <f t="shared" si="16"/>
        <v>33000773.320999995</v>
      </c>
      <c r="R148" s="67">
        <f t="shared" si="17"/>
        <v>26700925.694021095</v>
      </c>
      <c r="S148" s="67">
        <f t="shared" si="18"/>
        <v>6273447.008322101</v>
      </c>
      <c r="T148" s="67">
        <f t="shared" si="19"/>
        <v>26400.618656799998</v>
      </c>
      <c r="U148" s="65">
        <v>38246683.9</v>
      </c>
    </row>
    <row r="149" spans="1:21" s="68" customFormat="1" ht="18" customHeight="1">
      <c r="A149" s="110">
        <v>121</v>
      </c>
      <c r="B149" s="34" t="s">
        <v>138</v>
      </c>
      <c r="C149" s="26">
        <v>3378</v>
      </c>
      <c r="D149" s="27">
        <v>42345</v>
      </c>
      <c r="E149" s="27">
        <v>45291</v>
      </c>
      <c r="F149" s="27"/>
      <c r="G149" s="63">
        <v>2</v>
      </c>
      <c r="H149" s="63">
        <v>2</v>
      </c>
      <c r="I149" s="63">
        <v>109.4</v>
      </c>
      <c r="J149" s="63">
        <f t="shared" si="13"/>
        <v>2</v>
      </c>
      <c r="K149" s="48"/>
      <c r="L149" s="48">
        <v>2</v>
      </c>
      <c r="M149" s="64">
        <f t="shared" si="14"/>
        <v>40.4</v>
      </c>
      <c r="N149" s="65"/>
      <c r="O149" s="66">
        <v>40.4</v>
      </c>
      <c r="P149" s="67">
        <f t="shared" si="15"/>
        <v>4202965.171999999</v>
      </c>
      <c r="Q149" s="67">
        <f t="shared" si="16"/>
        <v>3032138.3719999995</v>
      </c>
      <c r="R149" s="67">
        <f t="shared" si="17"/>
        <v>2453303.1567851994</v>
      </c>
      <c r="S149" s="67">
        <f t="shared" si="18"/>
        <v>576409.5045171999</v>
      </c>
      <c r="T149" s="67">
        <f t="shared" si="19"/>
        <v>2425.7106975999995</v>
      </c>
      <c r="U149" s="65">
        <v>1170826.8</v>
      </c>
    </row>
    <row r="150" spans="1:21" s="68" customFormat="1" ht="18" customHeight="1">
      <c r="A150" s="110">
        <v>122</v>
      </c>
      <c r="B150" s="34" t="s">
        <v>139</v>
      </c>
      <c r="C150" s="26">
        <v>41</v>
      </c>
      <c r="D150" s="27">
        <v>41621</v>
      </c>
      <c r="E150" s="27">
        <v>45291</v>
      </c>
      <c r="F150" s="27"/>
      <c r="G150" s="63">
        <v>17</v>
      </c>
      <c r="H150" s="63">
        <v>17</v>
      </c>
      <c r="I150" s="63">
        <v>617.3</v>
      </c>
      <c r="J150" s="63">
        <f t="shared" si="13"/>
        <v>9</v>
      </c>
      <c r="K150" s="48">
        <v>5</v>
      </c>
      <c r="L150" s="48">
        <v>4</v>
      </c>
      <c r="M150" s="64">
        <f t="shared" si="14"/>
        <v>537.7</v>
      </c>
      <c r="N150" s="65">
        <v>306.4</v>
      </c>
      <c r="O150" s="66">
        <v>231.3</v>
      </c>
      <c r="P150" s="67">
        <f t="shared" si="15"/>
        <v>40423508.161000006</v>
      </c>
      <c r="Q150" s="67">
        <f t="shared" si="16"/>
        <v>40355960.461</v>
      </c>
      <c r="R150" s="67">
        <f t="shared" si="17"/>
        <v>32652007.6089951</v>
      </c>
      <c r="S150" s="67">
        <f t="shared" si="18"/>
        <v>7671668.083636101</v>
      </c>
      <c r="T150" s="67">
        <f t="shared" si="19"/>
        <v>32284.768368800003</v>
      </c>
      <c r="U150" s="65">
        <v>67547.7</v>
      </c>
    </row>
    <row r="151" spans="1:21" s="68" customFormat="1" ht="18" customHeight="1">
      <c r="A151" s="110">
        <v>123</v>
      </c>
      <c r="B151" s="34" t="s">
        <v>140</v>
      </c>
      <c r="C151" s="26">
        <v>3578</v>
      </c>
      <c r="D151" s="27">
        <v>42698</v>
      </c>
      <c r="E151" s="27">
        <v>45291</v>
      </c>
      <c r="F151" s="27"/>
      <c r="G151" s="63">
        <v>4</v>
      </c>
      <c r="H151" s="63">
        <v>4</v>
      </c>
      <c r="I151" s="63">
        <v>136.4</v>
      </c>
      <c r="J151" s="63">
        <f t="shared" si="13"/>
        <v>4</v>
      </c>
      <c r="K151" s="48">
        <v>4</v>
      </c>
      <c r="L151" s="48"/>
      <c r="M151" s="64">
        <f t="shared" si="14"/>
        <v>109.1</v>
      </c>
      <c r="N151" s="65">
        <v>109.1</v>
      </c>
      <c r="O151" s="66"/>
      <c r="P151" s="67">
        <f t="shared" si="15"/>
        <v>9576755.162999999</v>
      </c>
      <c r="Q151" s="67">
        <f t="shared" si="16"/>
        <v>8188274.662999999</v>
      </c>
      <c r="R151" s="67">
        <f t="shared" si="17"/>
        <v>6625133.029833299</v>
      </c>
      <c r="S151" s="67">
        <f t="shared" si="18"/>
        <v>1556591.0134362997</v>
      </c>
      <c r="T151" s="67">
        <f t="shared" si="19"/>
        <v>6550.6197304</v>
      </c>
      <c r="U151" s="65">
        <v>1388480.5</v>
      </c>
    </row>
    <row r="152" spans="1:21" s="68" customFormat="1" ht="18" customHeight="1">
      <c r="A152" s="110">
        <v>124</v>
      </c>
      <c r="B152" s="34" t="s">
        <v>141</v>
      </c>
      <c r="C152" s="26">
        <v>19</v>
      </c>
      <c r="D152" s="27">
        <v>41806</v>
      </c>
      <c r="E152" s="27">
        <v>45291</v>
      </c>
      <c r="F152" s="27"/>
      <c r="G152" s="63">
        <v>10</v>
      </c>
      <c r="H152" s="63">
        <v>10</v>
      </c>
      <c r="I152" s="63">
        <v>136.6</v>
      </c>
      <c r="J152" s="63">
        <f t="shared" si="13"/>
        <v>5</v>
      </c>
      <c r="K152" s="48">
        <v>3</v>
      </c>
      <c r="L152" s="48">
        <v>2</v>
      </c>
      <c r="M152" s="64">
        <f t="shared" si="14"/>
        <v>136.6</v>
      </c>
      <c r="N152" s="65">
        <v>94.3</v>
      </c>
      <c r="O152" s="66">
        <v>42.3</v>
      </c>
      <c r="P152" s="67">
        <f t="shared" si="15"/>
        <v>11460583.537999999</v>
      </c>
      <c r="Q152" s="67">
        <f t="shared" si="16"/>
        <v>10252230.237999998</v>
      </c>
      <c r="R152" s="67">
        <f t="shared" si="17"/>
        <v>8295079.485565798</v>
      </c>
      <c r="S152" s="67">
        <f t="shared" si="18"/>
        <v>1948948.9682437999</v>
      </c>
      <c r="T152" s="67">
        <f t="shared" si="19"/>
        <v>8201.784190399998</v>
      </c>
      <c r="U152" s="65">
        <v>1208353.3</v>
      </c>
    </row>
    <row r="153" spans="1:21" s="68" customFormat="1" ht="18" customHeight="1">
      <c r="A153" s="110">
        <v>125</v>
      </c>
      <c r="B153" s="34" t="s">
        <v>142</v>
      </c>
      <c r="C153" s="26">
        <v>2235</v>
      </c>
      <c r="D153" s="27">
        <v>42576</v>
      </c>
      <c r="E153" s="27">
        <v>45291</v>
      </c>
      <c r="F153" s="27"/>
      <c r="G153" s="63">
        <v>11</v>
      </c>
      <c r="H153" s="63">
        <v>11</v>
      </c>
      <c r="I153" s="63">
        <v>143.8</v>
      </c>
      <c r="J153" s="63">
        <f t="shared" si="13"/>
        <v>4</v>
      </c>
      <c r="K153" s="48">
        <v>3</v>
      </c>
      <c r="L153" s="48">
        <v>1</v>
      </c>
      <c r="M153" s="64">
        <f t="shared" si="14"/>
        <v>143.8</v>
      </c>
      <c r="N153" s="65">
        <v>108.4</v>
      </c>
      <c r="O153" s="66">
        <v>35.4</v>
      </c>
      <c r="P153" s="67">
        <f t="shared" si="15"/>
        <v>10792611.334</v>
      </c>
      <c r="Q153" s="67">
        <f t="shared" si="16"/>
        <v>10792611.334</v>
      </c>
      <c r="R153" s="67">
        <f t="shared" si="17"/>
        <v>8732301.8303394</v>
      </c>
      <c r="S153" s="67">
        <f t="shared" si="18"/>
        <v>2051675.4145934004</v>
      </c>
      <c r="T153" s="67">
        <f t="shared" si="19"/>
        <v>8634.0890672</v>
      </c>
      <c r="U153" s="65"/>
    </row>
    <row r="154" spans="1:21" s="68" customFormat="1" ht="18" customHeight="1">
      <c r="A154" s="110">
        <v>126</v>
      </c>
      <c r="B154" s="34" t="s">
        <v>143</v>
      </c>
      <c r="C154" s="26">
        <v>2841</v>
      </c>
      <c r="D154" s="27">
        <v>42632</v>
      </c>
      <c r="E154" s="27">
        <v>45291</v>
      </c>
      <c r="F154" s="27"/>
      <c r="G154" s="63">
        <v>19</v>
      </c>
      <c r="H154" s="63">
        <v>19</v>
      </c>
      <c r="I154" s="63">
        <v>436.5</v>
      </c>
      <c r="J154" s="63">
        <f t="shared" si="13"/>
        <v>12</v>
      </c>
      <c r="K154" s="48">
        <v>10</v>
      </c>
      <c r="L154" s="48">
        <v>2</v>
      </c>
      <c r="M154" s="64">
        <f t="shared" si="14"/>
        <v>436.5</v>
      </c>
      <c r="N154" s="65">
        <v>352.1</v>
      </c>
      <c r="O154" s="66">
        <v>84.4</v>
      </c>
      <c r="P154" s="67">
        <f t="shared" si="15"/>
        <v>33766314.144999996</v>
      </c>
      <c r="Q154" s="67">
        <f t="shared" si="16"/>
        <v>32760603.944999993</v>
      </c>
      <c r="R154" s="67">
        <f t="shared" si="17"/>
        <v>26506604.651899494</v>
      </c>
      <c r="S154" s="67">
        <f t="shared" si="18"/>
        <v>6227790.809944499</v>
      </c>
      <c r="T154" s="67">
        <f t="shared" si="19"/>
        <v>26208.483156</v>
      </c>
      <c r="U154" s="65">
        <v>1005710.2</v>
      </c>
    </row>
    <row r="155" spans="1:21" s="68" customFormat="1" ht="18" customHeight="1">
      <c r="A155" s="110">
        <v>127</v>
      </c>
      <c r="B155" s="34" t="s">
        <v>144</v>
      </c>
      <c r="C155" s="26">
        <v>2648</v>
      </c>
      <c r="D155" s="27">
        <v>42282</v>
      </c>
      <c r="E155" s="27">
        <v>45291</v>
      </c>
      <c r="F155" s="27"/>
      <c r="G155" s="63">
        <v>25</v>
      </c>
      <c r="H155" s="63">
        <v>25</v>
      </c>
      <c r="I155" s="63">
        <v>698.1</v>
      </c>
      <c r="J155" s="63">
        <f t="shared" si="13"/>
        <v>13</v>
      </c>
      <c r="K155" s="48">
        <v>3</v>
      </c>
      <c r="L155" s="48">
        <v>10</v>
      </c>
      <c r="M155" s="64">
        <f t="shared" si="14"/>
        <v>665.6</v>
      </c>
      <c r="N155" s="65">
        <v>541</v>
      </c>
      <c r="O155" s="66">
        <v>124.6</v>
      </c>
      <c r="P155" s="67">
        <f t="shared" si="15"/>
        <v>50570664.808</v>
      </c>
      <c r="Q155" s="67">
        <f t="shared" si="16"/>
        <v>49955230.208</v>
      </c>
      <c r="R155" s="67">
        <f t="shared" si="17"/>
        <v>40418776.76129279</v>
      </c>
      <c r="S155" s="67">
        <f t="shared" si="18"/>
        <v>9496489.2625408</v>
      </c>
      <c r="T155" s="67">
        <f t="shared" si="19"/>
        <v>39964.1841664</v>
      </c>
      <c r="U155" s="65">
        <v>615434.6</v>
      </c>
    </row>
    <row r="156" spans="1:21" s="68" customFormat="1" ht="18" customHeight="1">
      <c r="A156" s="110">
        <v>128</v>
      </c>
      <c r="B156" s="34" t="s">
        <v>145</v>
      </c>
      <c r="C156" s="26">
        <v>135</v>
      </c>
      <c r="D156" s="27">
        <v>42391</v>
      </c>
      <c r="E156" s="27">
        <v>45291</v>
      </c>
      <c r="F156" s="27"/>
      <c r="G156" s="63">
        <v>19</v>
      </c>
      <c r="H156" s="63">
        <v>19</v>
      </c>
      <c r="I156" s="63">
        <v>503.1</v>
      </c>
      <c r="J156" s="63">
        <f t="shared" si="13"/>
        <v>8</v>
      </c>
      <c r="K156" s="48">
        <v>8</v>
      </c>
      <c r="L156" s="48"/>
      <c r="M156" s="64">
        <f t="shared" si="14"/>
        <v>503.1</v>
      </c>
      <c r="N156" s="65">
        <v>503.1</v>
      </c>
      <c r="O156" s="66"/>
      <c r="P156" s="67">
        <f t="shared" si="15"/>
        <v>37759129.083</v>
      </c>
      <c r="Q156" s="67">
        <f t="shared" si="16"/>
        <v>37759129.083</v>
      </c>
      <c r="R156" s="67">
        <f t="shared" si="17"/>
        <v>30550911.341055296</v>
      </c>
      <c r="S156" s="67">
        <f t="shared" si="18"/>
        <v>7178010.4386783</v>
      </c>
      <c r="T156" s="67">
        <f t="shared" si="19"/>
        <v>30207.303266399995</v>
      </c>
      <c r="U156" s="65"/>
    </row>
    <row r="157" spans="1:21" s="68" customFormat="1" ht="15.75" customHeight="1">
      <c r="A157" s="110">
        <v>129</v>
      </c>
      <c r="B157" s="34" t="s">
        <v>146</v>
      </c>
      <c r="C157" s="62">
        <v>34</v>
      </c>
      <c r="D157" s="62" t="s">
        <v>156</v>
      </c>
      <c r="E157" s="27">
        <v>45291</v>
      </c>
      <c r="F157" s="62"/>
      <c r="G157" s="111">
        <v>5</v>
      </c>
      <c r="H157" s="111">
        <v>5</v>
      </c>
      <c r="I157" s="111">
        <v>86.8</v>
      </c>
      <c r="J157" s="63">
        <f t="shared" si="13"/>
        <v>3</v>
      </c>
      <c r="K157" s="111">
        <v>1</v>
      </c>
      <c r="L157" s="111">
        <v>2</v>
      </c>
      <c r="M157" s="64">
        <f t="shared" si="14"/>
        <v>86.8</v>
      </c>
      <c r="N157" s="111">
        <v>29.2</v>
      </c>
      <c r="O157" s="111">
        <v>57.6</v>
      </c>
      <c r="P157" s="67">
        <f t="shared" si="15"/>
        <v>6514594.323999998</v>
      </c>
      <c r="Q157" s="67">
        <f t="shared" si="16"/>
        <v>6514594.323999998</v>
      </c>
      <c r="R157" s="67">
        <f t="shared" si="17"/>
        <v>5270958.267548399</v>
      </c>
      <c r="S157" s="67">
        <f t="shared" si="18"/>
        <v>1238424.3809924</v>
      </c>
      <c r="T157" s="67">
        <f t="shared" si="19"/>
        <v>5211.6754592</v>
      </c>
      <c r="U157" s="65"/>
    </row>
    <row r="158" spans="1:21" s="68" customFormat="1" ht="15.75" customHeight="1">
      <c r="A158" s="110">
        <v>130</v>
      </c>
      <c r="B158" s="34" t="s">
        <v>161</v>
      </c>
      <c r="C158" s="62">
        <v>21</v>
      </c>
      <c r="D158" s="114">
        <v>41430</v>
      </c>
      <c r="E158" s="27">
        <v>45291</v>
      </c>
      <c r="F158" s="62"/>
      <c r="G158" s="111">
        <v>10</v>
      </c>
      <c r="H158" s="111">
        <v>10</v>
      </c>
      <c r="I158" s="111">
        <v>104.7</v>
      </c>
      <c r="J158" s="63">
        <f aca="true" t="shared" si="20" ref="J158:J165">K158+L158</f>
        <v>4</v>
      </c>
      <c r="K158" s="111">
        <v>3</v>
      </c>
      <c r="L158" s="111">
        <v>1</v>
      </c>
      <c r="M158" s="64">
        <f aca="true" t="shared" si="21" ref="M158:M165">N158+O158</f>
        <v>104.7</v>
      </c>
      <c r="N158" s="111">
        <v>80.9</v>
      </c>
      <c r="O158" s="111">
        <v>23.8</v>
      </c>
      <c r="P158" s="67">
        <f aca="true" t="shared" si="22" ref="P158:P165">U158+Q158</f>
        <v>8826225.470999999</v>
      </c>
      <c r="Q158" s="67">
        <f aca="true" t="shared" si="23" ref="Q158:Q165">R158+S158+T158</f>
        <v>7858041.771</v>
      </c>
      <c r="R158" s="67">
        <f t="shared" si="17"/>
        <v>6357941.5969161</v>
      </c>
      <c r="S158" s="67">
        <f t="shared" si="18"/>
        <v>1493813.7406671</v>
      </c>
      <c r="T158" s="67">
        <f t="shared" si="19"/>
        <v>6286.4334168</v>
      </c>
      <c r="U158" s="65">
        <v>968183.7</v>
      </c>
    </row>
    <row r="159" spans="1:21" s="68" customFormat="1" ht="15.75" customHeight="1">
      <c r="A159" s="110">
        <v>131</v>
      </c>
      <c r="B159" s="34" t="s">
        <v>147</v>
      </c>
      <c r="C159" s="62">
        <v>4033</v>
      </c>
      <c r="D159" s="114">
        <v>42727</v>
      </c>
      <c r="E159" s="27">
        <v>45291</v>
      </c>
      <c r="F159" s="62"/>
      <c r="G159" s="111">
        <v>14</v>
      </c>
      <c r="H159" s="111">
        <v>14</v>
      </c>
      <c r="I159" s="111">
        <v>204.7</v>
      </c>
      <c r="J159" s="63">
        <f t="shared" si="20"/>
        <v>7</v>
      </c>
      <c r="K159" s="111">
        <v>4</v>
      </c>
      <c r="L159" s="111">
        <v>3</v>
      </c>
      <c r="M159" s="64">
        <f t="shared" si="21"/>
        <v>204.7</v>
      </c>
      <c r="N159" s="111">
        <v>105.9</v>
      </c>
      <c r="O159" s="111">
        <v>98.8</v>
      </c>
      <c r="P159" s="67">
        <f t="shared" si="22"/>
        <v>16564182.770999996</v>
      </c>
      <c r="Q159" s="67">
        <f t="shared" si="23"/>
        <v>15363334.770999996</v>
      </c>
      <c r="R159" s="67">
        <f t="shared" si="17"/>
        <v>12430474.163216097</v>
      </c>
      <c r="S159" s="67">
        <f t="shared" si="18"/>
        <v>2920569.9399671</v>
      </c>
      <c r="T159" s="67">
        <f t="shared" si="19"/>
        <v>12290.667816799998</v>
      </c>
      <c r="U159" s="65">
        <v>1200848</v>
      </c>
    </row>
    <row r="160" spans="1:21" s="68" customFormat="1" ht="15.75" customHeight="1">
      <c r="A160" s="110">
        <v>132</v>
      </c>
      <c r="B160" s="34" t="s">
        <v>148</v>
      </c>
      <c r="C160" s="62">
        <v>23</v>
      </c>
      <c r="D160" s="114">
        <v>41850</v>
      </c>
      <c r="E160" s="27">
        <v>45291</v>
      </c>
      <c r="F160" s="62"/>
      <c r="G160" s="111">
        <v>11</v>
      </c>
      <c r="H160" s="111">
        <v>11</v>
      </c>
      <c r="I160" s="111">
        <v>240.8</v>
      </c>
      <c r="J160" s="63">
        <f t="shared" si="20"/>
        <v>7</v>
      </c>
      <c r="K160" s="111">
        <v>4</v>
      </c>
      <c r="L160" s="111">
        <v>3</v>
      </c>
      <c r="M160" s="64">
        <f t="shared" si="21"/>
        <v>214.39999999999998</v>
      </c>
      <c r="N160" s="111">
        <v>136.6</v>
      </c>
      <c r="O160" s="111">
        <v>77.8</v>
      </c>
      <c r="P160" s="67">
        <f t="shared" si="22"/>
        <v>17960167.891999997</v>
      </c>
      <c r="Q160" s="67">
        <f t="shared" si="23"/>
        <v>16091348.191999996</v>
      </c>
      <c r="R160" s="67">
        <f t="shared" si="17"/>
        <v>13019509.822147196</v>
      </c>
      <c r="S160" s="67">
        <f t="shared" si="18"/>
        <v>3058965.2912991997</v>
      </c>
      <c r="T160" s="67">
        <f t="shared" si="19"/>
        <v>12873.078553599997</v>
      </c>
      <c r="U160" s="65">
        <v>1868819.7</v>
      </c>
    </row>
    <row r="161" spans="1:21" s="68" customFormat="1" ht="15.75" customHeight="1">
      <c r="A161" s="110">
        <v>133</v>
      </c>
      <c r="B161" s="34" t="s">
        <v>149</v>
      </c>
      <c r="C161" s="62">
        <v>76</v>
      </c>
      <c r="D161" s="114">
        <v>41257</v>
      </c>
      <c r="E161" s="27">
        <v>44926</v>
      </c>
      <c r="F161" s="62"/>
      <c r="G161" s="111">
        <v>20</v>
      </c>
      <c r="H161" s="111">
        <v>20</v>
      </c>
      <c r="I161" s="111">
        <v>392.7</v>
      </c>
      <c r="J161" s="63">
        <f t="shared" si="20"/>
        <v>6</v>
      </c>
      <c r="K161" s="111">
        <v>1</v>
      </c>
      <c r="L161" s="111">
        <v>5</v>
      </c>
      <c r="M161" s="64">
        <f t="shared" si="21"/>
        <v>287.6</v>
      </c>
      <c r="N161" s="111">
        <v>242.8</v>
      </c>
      <c r="O161" s="111">
        <v>44.8</v>
      </c>
      <c r="P161" s="67">
        <f t="shared" si="22"/>
        <v>21570000</v>
      </c>
      <c r="Q161" s="67">
        <f t="shared" si="23"/>
        <v>21425006.46</v>
      </c>
      <c r="R161" s="62">
        <v>13639159.11</v>
      </c>
      <c r="S161" s="62">
        <v>7768707.34</v>
      </c>
      <c r="T161" s="62">
        <v>17140.01</v>
      </c>
      <c r="U161" s="65">
        <v>144993.54</v>
      </c>
    </row>
    <row r="162" spans="1:21" s="68" customFormat="1" ht="15.75" customHeight="1">
      <c r="A162" s="110">
        <v>134</v>
      </c>
      <c r="B162" s="34" t="s">
        <v>150</v>
      </c>
      <c r="C162" s="62">
        <v>2885</v>
      </c>
      <c r="D162" s="114">
        <v>42635</v>
      </c>
      <c r="E162" s="27">
        <v>45291</v>
      </c>
      <c r="F162" s="62"/>
      <c r="G162" s="111">
        <v>2</v>
      </c>
      <c r="H162" s="111">
        <v>2</v>
      </c>
      <c r="I162" s="111">
        <v>110.7</v>
      </c>
      <c r="J162" s="63">
        <f t="shared" si="20"/>
        <v>2</v>
      </c>
      <c r="K162" s="111">
        <v>2</v>
      </c>
      <c r="L162" s="111"/>
      <c r="M162" s="64">
        <f t="shared" si="21"/>
        <v>63.5</v>
      </c>
      <c r="N162" s="111">
        <v>63.5</v>
      </c>
      <c r="O162" s="111"/>
      <c r="P162" s="67">
        <f t="shared" si="22"/>
        <v>5576433.455</v>
      </c>
      <c r="Q162" s="67">
        <f t="shared" si="23"/>
        <v>4765861.055</v>
      </c>
      <c r="R162" s="67">
        <f t="shared" si="17"/>
        <v>3856058.1796005</v>
      </c>
      <c r="S162" s="67">
        <f t="shared" si="18"/>
        <v>905990.1865555</v>
      </c>
      <c r="T162" s="67">
        <f t="shared" si="19"/>
        <v>3812.688844</v>
      </c>
      <c r="U162" s="65">
        <v>810572.4</v>
      </c>
    </row>
    <row r="163" spans="1:21" s="68" customFormat="1" ht="15.75" customHeight="1">
      <c r="A163" s="110">
        <v>135</v>
      </c>
      <c r="B163" s="34" t="s">
        <v>151</v>
      </c>
      <c r="C163" s="62">
        <v>4</v>
      </c>
      <c r="D163" s="114">
        <v>41670</v>
      </c>
      <c r="E163" s="27">
        <v>45291</v>
      </c>
      <c r="F163" s="62"/>
      <c r="G163" s="111">
        <v>8</v>
      </c>
      <c r="H163" s="111">
        <v>8</v>
      </c>
      <c r="I163" s="111">
        <v>155.5</v>
      </c>
      <c r="J163" s="63">
        <f t="shared" si="20"/>
        <v>4</v>
      </c>
      <c r="K163" s="111">
        <v>1</v>
      </c>
      <c r="L163" s="111">
        <v>3</v>
      </c>
      <c r="M163" s="64">
        <f t="shared" si="21"/>
        <v>155.5</v>
      </c>
      <c r="N163" s="111">
        <v>38.3</v>
      </c>
      <c r="O163" s="111">
        <v>117.2</v>
      </c>
      <c r="P163" s="67">
        <f t="shared" si="22"/>
        <v>11670730.614999996</v>
      </c>
      <c r="Q163" s="67">
        <f t="shared" si="23"/>
        <v>11670730.614999996</v>
      </c>
      <c r="R163" s="67">
        <f t="shared" si="17"/>
        <v>9442788.140596498</v>
      </c>
      <c r="S163" s="67">
        <f t="shared" si="18"/>
        <v>2218605.8899115</v>
      </c>
      <c r="T163" s="67">
        <f t="shared" si="19"/>
        <v>9336.584492</v>
      </c>
      <c r="U163" s="65"/>
    </row>
    <row r="164" spans="1:21" s="68" customFormat="1" ht="15.75" customHeight="1">
      <c r="A164" s="110">
        <v>136</v>
      </c>
      <c r="B164" s="34" t="s">
        <v>152</v>
      </c>
      <c r="C164" s="62">
        <v>32</v>
      </c>
      <c r="D164" s="114">
        <v>41948</v>
      </c>
      <c r="E164" s="27">
        <v>45291</v>
      </c>
      <c r="F164" s="62"/>
      <c r="G164" s="111">
        <v>9</v>
      </c>
      <c r="H164" s="111">
        <v>9</v>
      </c>
      <c r="I164" s="111">
        <v>80.9</v>
      </c>
      <c r="J164" s="63">
        <f t="shared" si="20"/>
        <v>2</v>
      </c>
      <c r="K164" s="111">
        <v>1</v>
      </c>
      <c r="L164" s="111">
        <v>1</v>
      </c>
      <c r="M164" s="64">
        <f t="shared" si="21"/>
        <v>80.9</v>
      </c>
      <c r="N164" s="111">
        <v>29.2</v>
      </c>
      <c r="O164" s="111">
        <v>51.7</v>
      </c>
      <c r="P164" s="67">
        <f t="shared" si="22"/>
        <v>6071782.037</v>
      </c>
      <c r="Q164" s="67">
        <f t="shared" si="23"/>
        <v>6071782.037</v>
      </c>
      <c r="R164" s="67">
        <f t="shared" si="17"/>
        <v>4912678.846136699</v>
      </c>
      <c r="S164" s="67">
        <f t="shared" si="18"/>
        <v>1154245.7652337</v>
      </c>
      <c r="T164" s="67">
        <f t="shared" si="19"/>
        <v>4857.425629599999</v>
      </c>
      <c r="U164" s="65"/>
    </row>
    <row r="165" spans="1:21" s="68" customFormat="1" ht="15.75" customHeight="1">
      <c r="A165" s="110">
        <v>137</v>
      </c>
      <c r="B165" s="34" t="s">
        <v>153</v>
      </c>
      <c r="C165" s="62">
        <v>24</v>
      </c>
      <c r="D165" s="114">
        <v>42577</v>
      </c>
      <c r="E165" s="27">
        <v>45291</v>
      </c>
      <c r="F165" s="62"/>
      <c r="G165" s="111">
        <v>4</v>
      </c>
      <c r="H165" s="111">
        <v>4</v>
      </c>
      <c r="I165" s="111">
        <v>66.3</v>
      </c>
      <c r="J165" s="63">
        <f t="shared" si="20"/>
        <v>2</v>
      </c>
      <c r="K165" s="111"/>
      <c r="L165" s="111">
        <v>2</v>
      </c>
      <c r="M165" s="64">
        <f t="shared" si="21"/>
        <v>66.3</v>
      </c>
      <c r="N165" s="111"/>
      <c r="O165" s="111">
        <v>66.3</v>
      </c>
      <c r="P165" s="67">
        <f t="shared" si="22"/>
        <v>4976009.259</v>
      </c>
      <c r="Q165" s="67">
        <f t="shared" si="23"/>
        <v>4976009.259</v>
      </c>
      <c r="R165" s="67">
        <f t="shared" si="17"/>
        <v>4026089.0914568994</v>
      </c>
      <c r="S165" s="67">
        <f t="shared" si="18"/>
        <v>945939.3601359</v>
      </c>
      <c r="T165" s="67">
        <f t="shared" si="19"/>
        <v>3980.8074072</v>
      </c>
      <c r="U165" s="65"/>
    </row>
    <row r="166" spans="1:21" ht="1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</row>
    <row r="167" spans="1:21" ht="15">
      <c r="A167" s="126"/>
      <c r="B167" s="126"/>
      <c r="C167" s="126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26"/>
      <c r="R167" s="126"/>
      <c r="S167" s="126"/>
      <c r="T167" s="126"/>
      <c r="U167" s="126"/>
    </row>
    <row r="168" spans="1:21" ht="1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</row>
    <row r="169" spans="1:21" ht="1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</row>
    <row r="170" spans="1:21" ht="1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7"/>
    </row>
    <row r="171" spans="1:21" ht="1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7"/>
      <c r="U171" s="126"/>
    </row>
    <row r="172" spans="1:21" ht="1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</row>
    <row r="173" spans="1:21" ht="1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</row>
    <row r="174" spans="1:21" ht="1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7"/>
      <c r="S174" s="126"/>
      <c r="T174" s="126"/>
      <c r="U174" s="126"/>
    </row>
    <row r="175" spans="1:21" ht="1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</row>
    <row r="176" spans="1:21" ht="1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</row>
    <row r="177" spans="1:21" ht="1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</row>
    <row r="178" spans="1:21" ht="1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</row>
    <row r="179" spans="1:21" ht="1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</row>
    <row r="180" spans="1:21" ht="1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</row>
    <row r="181" spans="1:21" ht="1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</row>
    <row r="182" spans="1:21" ht="1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</row>
    <row r="183" spans="1:21" ht="1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</row>
    <row r="184" spans="1:21" ht="1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</row>
    <row r="185" spans="1:21" ht="1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</row>
    <row r="186" spans="1:21" ht="1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</row>
    <row r="187" spans="1:21" ht="1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</row>
    <row r="188" spans="1:21" ht="1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</row>
    <row r="189" spans="1:21" ht="1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</row>
    <row r="190" spans="1:21" ht="15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</row>
    <row r="191" spans="1:21" ht="1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</row>
    <row r="192" spans="1:21" ht="1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</row>
    <row r="193" spans="1:21" ht="1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</row>
    <row r="194" spans="1:21" ht="1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</row>
    <row r="195" spans="1:21" ht="1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</row>
    <row r="196" spans="1:21" ht="15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</row>
    <row r="197" spans="1:21" ht="15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</row>
    <row r="198" spans="1:21" ht="15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</row>
    <row r="199" spans="1:21" ht="15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</row>
    <row r="200" spans="1:21" ht="1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</row>
    <row r="201" spans="1:21" ht="1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</row>
    <row r="202" spans="1:21" ht="1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</row>
    <row r="203" spans="1:21" ht="15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</row>
    <row r="204" spans="1:21" ht="15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</row>
    <row r="205" spans="1:21" ht="15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</row>
    <row r="206" spans="1:21" ht="15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</row>
    <row r="207" spans="1:21" ht="15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</row>
    <row r="208" spans="1:21" ht="15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</row>
    <row r="209" spans="1:21" ht="1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</row>
    <row r="210" spans="1:21" ht="15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</row>
    <row r="211" spans="1:21" ht="15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</row>
    <row r="212" spans="1:21" ht="15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</row>
    <row r="213" spans="1:21" ht="15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</row>
    <row r="214" spans="1:21" ht="15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</row>
    <row r="215" spans="1:21" ht="1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</row>
    <row r="216" spans="1:21" ht="15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</row>
    <row r="217" spans="1:21" ht="1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</row>
    <row r="218" spans="1:21" ht="15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</row>
    <row r="219" spans="1:21" ht="15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</row>
    <row r="220" spans="1:21" ht="15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</row>
    <row r="221" spans="1:21" ht="15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</row>
    <row r="222" spans="1:21" ht="15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</row>
    <row r="223" spans="1:21" ht="15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</row>
    <row r="224" spans="1:21" ht="15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</row>
    <row r="225" spans="1:21" ht="1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</row>
    <row r="226" spans="1:21" ht="1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</row>
    <row r="227" spans="1:21" ht="1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</row>
    <row r="228" spans="1:21" ht="15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R228" s="126"/>
      <c r="S228" s="126"/>
      <c r="T228" s="126"/>
      <c r="U228" s="126"/>
    </row>
    <row r="229" spans="1:21" ht="15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R229" s="126"/>
      <c r="S229" s="126"/>
      <c r="T229" s="126"/>
      <c r="U229" s="126"/>
    </row>
    <row r="230" spans="1:21" ht="15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R230" s="126"/>
      <c r="S230" s="126"/>
      <c r="T230" s="126"/>
      <c r="U230" s="126"/>
    </row>
    <row r="231" spans="1:21" ht="15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R231" s="126"/>
      <c r="S231" s="126"/>
      <c r="T231" s="126"/>
      <c r="U231" s="126"/>
    </row>
    <row r="232" spans="1:21" ht="15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R232" s="126"/>
      <c r="S232" s="126"/>
      <c r="T232" s="126"/>
      <c r="U232" s="126"/>
    </row>
    <row r="233" spans="1:21" ht="15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R233" s="126"/>
      <c r="S233" s="126"/>
      <c r="T233" s="126"/>
      <c r="U233" s="126"/>
    </row>
    <row r="234" spans="1:21" ht="15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R234" s="126"/>
      <c r="S234" s="126"/>
      <c r="T234" s="126"/>
      <c r="U234" s="126"/>
    </row>
    <row r="235" spans="1:21" ht="15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R235" s="126"/>
      <c r="S235" s="126"/>
      <c r="T235" s="126"/>
      <c r="U235" s="126"/>
    </row>
    <row r="236" spans="1:21" ht="15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R236" s="126"/>
      <c r="S236" s="126"/>
      <c r="T236" s="126"/>
      <c r="U236" s="126"/>
    </row>
    <row r="237" spans="1:21" ht="15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R237" s="126"/>
      <c r="S237" s="126"/>
      <c r="T237" s="126"/>
      <c r="U237" s="126"/>
    </row>
    <row r="238" spans="1:21" ht="15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R238" s="126"/>
      <c r="S238" s="126"/>
      <c r="T238" s="126"/>
      <c r="U238" s="126"/>
    </row>
    <row r="239" spans="1:21" ht="15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R239" s="126"/>
      <c r="S239" s="126"/>
      <c r="T239" s="126"/>
      <c r="U239" s="126"/>
    </row>
    <row r="240" spans="1:21" ht="15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R240" s="126"/>
      <c r="S240" s="126"/>
      <c r="T240" s="126"/>
      <c r="U240" s="126"/>
    </row>
    <row r="241" spans="1:21" ht="15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R241" s="126"/>
      <c r="S241" s="126"/>
      <c r="T241" s="126"/>
      <c r="U241" s="126"/>
    </row>
    <row r="242" spans="1:21" ht="15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R242" s="126"/>
      <c r="S242" s="126"/>
      <c r="T242" s="126"/>
      <c r="U242" s="126"/>
    </row>
    <row r="243" spans="1:21" ht="1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R243" s="126"/>
      <c r="S243" s="126"/>
      <c r="T243" s="126"/>
      <c r="U243" s="126"/>
    </row>
    <row r="244" spans="1:21" ht="15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R244" s="126"/>
      <c r="S244" s="126"/>
      <c r="T244" s="126"/>
      <c r="U244" s="126"/>
    </row>
    <row r="245" spans="1:21" ht="1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R245" s="126"/>
      <c r="S245" s="126"/>
      <c r="T245" s="126"/>
      <c r="U245" s="126"/>
    </row>
    <row r="246" spans="1:21" ht="15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R246" s="126"/>
      <c r="S246" s="126"/>
      <c r="T246" s="126"/>
      <c r="U246" s="126"/>
    </row>
    <row r="247" spans="1:21" ht="15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R247" s="126"/>
      <c r="S247" s="126"/>
      <c r="T247" s="126"/>
      <c r="U247" s="126"/>
    </row>
    <row r="248" spans="1:21" ht="15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R248" s="126"/>
      <c r="S248" s="126"/>
      <c r="T248" s="126"/>
      <c r="U248" s="126"/>
    </row>
    <row r="249" spans="1:21" ht="15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R249" s="126"/>
      <c r="S249" s="126"/>
      <c r="T249" s="126"/>
      <c r="U249" s="126"/>
    </row>
    <row r="250" spans="1:21" ht="15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R250" s="126"/>
      <c r="S250" s="126"/>
      <c r="T250" s="126"/>
      <c r="U250" s="126"/>
    </row>
    <row r="251" spans="1:21" ht="15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R251" s="126"/>
      <c r="S251" s="126"/>
      <c r="T251" s="126"/>
      <c r="U251" s="126"/>
    </row>
    <row r="252" spans="1:21" ht="15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R252" s="126"/>
      <c r="S252" s="126"/>
      <c r="T252" s="126"/>
      <c r="U252" s="126"/>
    </row>
    <row r="253" spans="1:21" ht="15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R253" s="126"/>
      <c r="S253" s="126"/>
      <c r="T253" s="126"/>
      <c r="U253" s="126"/>
    </row>
    <row r="254" spans="1:21" ht="15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R254" s="126"/>
      <c r="S254" s="126"/>
      <c r="T254" s="126"/>
      <c r="U254" s="126"/>
    </row>
    <row r="255" spans="1:21" ht="1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R255" s="126"/>
      <c r="S255" s="126"/>
      <c r="T255" s="126"/>
      <c r="U255" s="126"/>
    </row>
    <row r="256" spans="1:21" ht="15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R256" s="126"/>
      <c r="S256" s="126"/>
      <c r="T256" s="126"/>
      <c r="U256" s="126"/>
    </row>
    <row r="257" spans="1:21" ht="15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R257" s="126"/>
      <c r="S257" s="126"/>
      <c r="T257" s="126"/>
      <c r="U257" s="126"/>
    </row>
    <row r="258" spans="1:21" ht="15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R258" s="126"/>
      <c r="S258" s="126"/>
      <c r="T258" s="126"/>
      <c r="U258" s="126"/>
    </row>
    <row r="259" spans="1:21" ht="15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R259" s="126"/>
      <c r="S259" s="126"/>
      <c r="T259" s="126"/>
      <c r="U259" s="126"/>
    </row>
    <row r="260" spans="1:21" ht="15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R260" s="126"/>
      <c r="S260" s="126"/>
      <c r="T260" s="126"/>
      <c r="U260" s="126"/>
    </row>
    <row r="261" spans="1:21" ht="15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R261" s="126"/>
      <c r="S261" s="126"/>
      <c r="T261" s="126"/>
      <c r="U261" s="126"/>
    </row>
    <row r="262" spans="1:21" ht="15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R262" s="126"/>
      <c r="S262" s="126"/>
      <c r="T262" s="126"/>
      <c r="U262" s="126"/>
    </row>
    <row r="263" spans="1:21" ht="15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R263" s="126"/>
      <c r="S263" s="126"/>
      <c r="T263" s="126"/>
      <c r="U263" s="126"/>
    </row>
    <row r="264" spans="1:21" ht="15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R264" s="126"/>
      <c r="S264" s="126"/>
      <c r="T264" s="126"/>
      <c r="U264" s="126"/>
    </row>
    <row r="265" spans="1:21" ht="15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R265" s="126"/>
      <c r="S265" s="126"/>
      <c r="T265" s="126"/>
      <c r="U265" s="126"/>
    </row>
  </sheetData>
  <sheetProtection/>
  <mergeCells count="26">
    <mergeCell ref="R1:S1"/>
    <mergeCell ref="U11:U13"/>
    <mergeCell ref="M12:M13"/>
    <mergeCell ref="N12:O12"/>
    <mergeCell ref="F11:F13"/>
    <mergeCell ref="G11:G13"/>
    <mergeCell ref="P11:T11"/>
    <mergeCell ref="R12:T12"/>
    <mergeCell ref="K12:L12"/>
    <mergeCell ref="P12:P13"/>
    <mergeCell ref="C11:D13"/>
    <mergeCell ref="E11:E13"/>
    <mergeCell ref="I11:I13"/>
    <mergeCell ref="J11:L11"/>
    <mergeCell ref="H11:H13"/>
    <mergeCell ref="J12:J13"/>
    <mergeCell ref="R5:U5"/>
    <mergeCell ref="R6:U6"/>
    <mergeCell ref="R3:U3"/>
    <mergeCell ref="R7:U7"/>
    <mergeCell ref="R4:T4"/>
    <mergeCell ref="D167:P167"/>
    <mergeCell ref="M11:O11"/>
    <mergeCell ref="A9:T9"/>
    <mergeCell ref="A11:A13"/>
    <mergeCell ref="B11:B13"/>
  </mergeCells>
  <printOptions/>
  <pageMargins left="0.5118110236220472" right="0.8267716535433072" top="0.7874015748031497" bottom="0.7874015748031497" header="0" footer="0"/>
  <pageSetup horizontalDpi="600" verticalDpi="600" orientation="landscape" paperSize="9" scale="5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77"/>
  <sheetViews>
    <sheetView zoomScalePageLayoutView="0" workbookViewId="0" topLeftCell="A43">
      <selection activeCell="R65" sqref="R65"/>
    </sheetView>
  </sheetViews>
  <sheetFormatPr defaultColWidth="9.140625" defaultRowHeight="15"/>
  <cols>
    <col min="1" max="1" width="5.140625" style="0" customWidth="1"/>
    <col min="2" max="2" width="38.28125" style="0" customWidth="1"/>
    <col min="3" max="3" width="8.140625" style="0" customWidth="1"/>
    <col min="4" max="4" width="11.421875" style="0" customWidth="1"/>
    <col min="5" max="5" width="12.28125" style="0" customWidth="1"/>
    <col min="6" max="6" width="9.140625" style="0" customWidth="1"/>
    <col min="7" max="7" width="11.28125" style="0" customWidth="1"/>
    <col min="8" max="8" width="8.8515625" style="0" customWidth="1"/>
    <col min="9" max="9" width="9.28125" style="0" customWidth="1"/>
    <col min="10" max="10" width="7.28125" style="0" customWidth="1"/>
    <col min="11" max="11" width="6.7109375" style="0" customWidth="1"/>
    <col min="12" max="12" width="7.00390625" style="0" customWidth="1"/>
    <col min="13" max="13" width="9.7109375" style="0" customWidth="1"/>
    <col min="14" max="14" width="8.57421875" style="0" customWidth="1"/>
    <col min="15" max="15" width="10.57421875" style="0" customWidth="1"/>
    <col min="16" max="17" width="16.140625" style="0" customWidth="1"/>
    <col min="18" max="18" width="15.7109375" style="0" customWidth="1"/>
    <col min="19" max="19" width="15.57421875" style="0" customWidth="1"/>
    <col min="20" max="20" width="16.140625" style="0" customWidth="1"/>
    <col min="21" max="21" width="16.57421875" style="0" customWidth="1"/>
    <col min="22" max="22" width="15.140625" style="0" customWidth="1"/>
  </cols>
  <sheetData>
    <row r="1" spans="1:22" ht="23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S1" s="60" t="s">
        <v>36</v>
      </c>
      <c r="T1" s="60"/>
      <c r="U1" s="60"/>
      <c r="V1" s="6"/>
    </row>
    <row r="2" spans="1:22" ht="23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3"/>
      <c r="T2" s="3"/>
      <c r="U2" s="3"/>
      <c r="V2" s="6"/>
    </row>
    <row r="3" spans="1:22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R3" s="149" t="s">
        <v>180</v>
      </c>
      <c r="S3" s="149"/>
      <c r="T3" s="149"/>
      <c r="U3" s="149"/>
      <c r="V3" s="7"/>
    </row>
    <row r="4" spans="1:22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2"/>
      <c r="O4" s="2"/>
      <c r="R4" s="150" t="s">
        <v>181</v>
      </c>
      <c r="S4" s="150"/>
      <c r="T4" s="150"/>
      <c r="U4" s="60"/>
      <c r="V4" s="6"/>
    </row>
    <row r="5" spans="1:22" ht="23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"/>
      <c r="N5" s="2"/>
      <c r="O5" s="2"/>
      <c r="R5" s="150" t="s">
        <v>182</v>
      </c>
      <c r="S5" s="150"/>
      <c r="T5" s="150"/>
      <c r="U5" s="150"/>
      <c r="V5" s="6"/>
    </row>
    <row r="6" spans="1:22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8"/>
      <c r="N6" s="2"/>
      <c r="O6" s="2"/>
      <c r="R6" s="151" t="s">
        <v>183</v>
      </c>
      <c r="S6" s="151"/>
      <c r="T6" s="151"/>
      <c r="U6" s="151"/>
      <c r="V6" s="6"/>
    </row>
    <row r="7" spans="1:22" ht="23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R7" s="150" t="s">
        <v>35</v>
      </c>
      <c r="S7" s="150"/>
      <c r="T7" s="150"/>
      <c r="U7" s="150"/>
      <c r="V7" s="6"/>
    </row>
    <row r="8" spans="1:21" ht="27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S8" s="5"/>
      <c r="T8" s="5"/>
      <c r="U8" s="5"/>
    </row>
    <row r="9" spans="1:21" ht="18.75">
      <c r="A9" s="151" t="s">
        <v>154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4"/>
    </row>
    <row r="10" spans="1:2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18" customFormat="1" ht="66" customHeight="1">
      <c r="A11" s="155" t="s">
        <v>0</v>
      </c>
      <c r="B11" s="157" t="s">
        <v>1</v>
      </c>
      <c r="C11" s="152" t="s">
        <v>2</v>
      </c>
      <c r="D11" s="154"/>
      <c r="E11" s="159" t="s">
        <v>5</v>
      </c>
      <c r="F11" s="152" t="s">
        <v>37</v>
      </c>
      <c r="G11" s="152" t="s">
        <v>6</v>
      </c>
      <c r="H11" s="152" t="s">
        <v>8</v>
      </c>
      <c r="I11" s="159" t="s">
        <v>9</v>
      </c>
      <c r="J11" s="155" t="s">
        <v>11</v>
      </c>
      <c r="K11" s="162"/>
      <c r="L11" s="162"/>
      <c r="M11" s="155" t="s">
        <v>20</v>
      </c>
      <c r="N11" s="155"/>
      <c r="O11" s="155"/>
      <c r="P11" s="155" t="s">
        <v>17</v>
      </c>
      <c r="Q11" s="155"/>
      <c r="R11" s="155"/>
      <c r="S11" s="155"/>
      <c r="T11" s="155"/>
      <c r="U11" s="152" t="s">
        <v>38</v>
      </c>
    </row>
    <row r="12" spans="1:21" s="18" customFormat="1" ht="30" customHeight="1">
      <c r="A12" s="156"/>
      <c r="B12" s="158"/>
      <c r="C12" s="154"/>
      <c r="D12" s="154"/>
      <c r="E12" s="154"/>
      <c r="F12" s="154"/>
      <c r="G12" s="161"/>
      <c r="H12" s="161"/>
      <c r="I12" s="154"/>
      <c r="J12" s="153" t="s">
        <v>12</v>
      </c>
      <c r="K12" s="155" t="s">
        <v>13</v>
      </c>
      <c r="L12" s="155"/>
      <c r="M12" s="153" t="s">
        <v>12</v>
      </c>
      <c r="N12" s="155" t="s">
        <v>13</v>
      </c>
      <c r="O12" s="155"/>
      <c r="P12" s="153" t="s">
        <v>187</v>
      </c>
      <c r="Q12" s="74" t="s">
        <v>12</v>
      </c>
      <c r="R12" s="155" t="s">
        <v>13</v>
      </c>
      <c r="S12" s="155"/>
      <c r="T12" s="155"/>
      <c r="U12" s="152"/>
    </row>
    <row r="13" spans="1:21" s="18" customFormat="1" ht="146.25" customHeight="1">
      <c r="A13" s="156"/>
      <c r="B13" s="158"/>
      <c r="C13" s="154"/>
      <c r="D13" s="154"/>
      <c r="E13" s="154"/>
      <c r="F13" s="154"/>
      <c r="G13" s="161"/>
      <c r="H13" s="161"/>
      <c r="I13" s="154"/>
      <c r="J13" s="154"/>
      <c r="K13" s="12" t="s">
        <v>14</v>
      </c>
      <c r="L13" s="13" t="s">
        <v>15</v>
      </c>
      <c r="M13" s="154"/>
      <c r="N13" s="12" t="s">
        <v>14</v>
      </c>
      <c r="O13" s="13" t="s">
        <v>15</v>
      </c>
      <c r="P13" s="154"/>
      <c r="Q13" s="11"/>
      <c r="R13" s="13" t="s">
        <v>21</v>
      </c>
      <c r="S13" s="13" t="s">
        <v>22</v>
      </c>
      <c r="T13" s="13" t="s">
        <v>18</v>
      </c>
      <c r="U13" s="152"/>
    </row>
    <row r="14" spans="1:21" s="18" customFormat="1" ht="18.75" customHeight="1">
      <c r="A14" s="53"/>
      <c r="B14" s="14"/>
      <c r="C14" s="54" t="s">
        <v>3</v>
      </c>
      <c r="D14" s="54" t="s">
        <v>4</v>
      </c>
      <c r="E14" s="54"/>
      <c r="F14" s="54"/>
      <c r="G14" s="55" t="s">
        <v>7</v>
      </c>
      <c r="H14" s="56" t="s">
        <v>7</v>
      </c>
      <c r="I14" s="56" t="s">
        <v>10</v>
      </c>
      <c r="J14" s="56" t="s">
        <v>16</v>
      </c>
      <c r="K14" s="56" t="s">
        <v>16</v>
      </c>
      <c r="L14" s="56" t="s">
        <v>16</v>
      </c>
      <c r="M14" s="56" t="s">
        <v>10</v>
      </c>
      <c r="N14" s="56" t="s">
        <v>10</v>
      </c>
      <c r="O14" s="56" t="s">
        <v>10</v>
      </c>
      <c r="P14" s="56" t="s">
        <v>19</v>
      </c>
      <c r="Q14" s="56"/>
      <c r="R14" s="56" t="s">
        <v>19</v>
      </c>
      <c r="S14" s="56" t="s">
        <v>19</v>
      </c>
      <c r="T14" s="14" t="s">
        <v>19</v>
      </c>
      <c r="U14" s="14" t="s">
        <v>19</v>
      </c>
    </row>
    <row r="15" spans="1:21" s="18" customFormat="1" ht="19.5" customHeight="1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20">
        <v>16</v>
      </c>
      <c r="Q15" s="20"/>
      <c r="R15" s="20">
        <v>17</v>
      </c>
      <c r="S15" s="20">
        <v>18</v>
      </c>
      <c r="T15" s="20">
        <v>19</v>
      </c>
      <c r="U15" s="20">
        <v>20</v>
      </c>
    </row>
    <row r="16" spans="1:21" s="18" customFormat="1" ht="15.75" customHeight="1">
      <c r="A16" s="19"/>
      <c r="B16" s="21" t="s">
        <v>189</v>
      </c>
      <c r="C16" s="19"/>
      <c r="D16" s="19"/>
      <c r="E16" s="19"/>
      <c r="F16" s="19"/>
      <c r="G16" s="59">
        <v>2084</v>
      </c>
      <c r="H16" s="59">
        <v>2084</v>
      </c>
      <c r="I16" s="23">
        <v>42699.91</v>
      </c>
      <c r="J16" s="22">
        <f aca="true" t="shared" si="0" ref="J16:P16">J17+J27</f>
        <v>918</v>
      </c>
      <c r="K16" s="22">
        <f t="shared" si="0"/>
        <v>484</v>
      </c>
      <c r="L16" s="22">
        <f t="shared" si="0"/>
        <v>434</v>
      </c>
      <c r="M16" s="23">
        <f>M17+M27+M22</f>
        <v>37844.99</v>
      </c>
      <c r="N16" s="23">
        <f t="shared" si="0"/>
        <v>20341.600000000002</v>
      </c>
      <c r="O16" s="23">
        <f t="shared" si="0"/>
        <v>17373.090000000004</v>
      </c>
      <c r="P16" s="23">
        <f t="shared" si="0"/>
        <v>2229544709.062</v>
      </c>
      <c r="Q16" s="24">
        <f>SUM(Q28:Q177)</f>
        <v>2107382066.6600003</v>
      </c>
      <c r="R16" s="23">
        <f>SUM(R28:R177)</f>
        <v>0</v>
      </c>
      <c r="S16" s="23">
        <f>SUM(S28:S177)</f>
        <v>0</v>
      </c>
      <c r="T16" s="23">
        <f>SUM(T28:T177)</f>
        <v>0</v>
      </c>
      <c r="U16" s="24">
        <f>SUM(U28:U177)</f>
        <v>122162642.40199997</v>
      </c>
    </row>
    <row r="17" spans="1:21" s="18" customFormat="1" ht="25.5" customHeight="1">
      <c r="A17" s="19"/>
      <c r="B17" s="61" t="s">
        <v>184</v>
      </c>
      <c r="C17" s="19"/>
      <c r="D17" s="19"/>
      <c r="E17" s="19"/>
      <c r="F17" s="19"/>
      <c r="G17" s="59"/>
      <c r="H17" s="59"/>
      <c r="I17" s="23"/>
      <c r="J17" s="59">
        <f aca="true" t="shared" si="1" ref="J17:P17">J18</f>
        <v>5</v>
      </c>
      <c r="K17" s="59">
        <f t="shared" si="1"/>
        <v>0</v>
      </c>
      <c r="L17" s="59">
        <f t="shared" si="1"/>
        <v>5</v>
      </c>
      <c r="M17" s="23">
        <f t="shared" si="1"/>
        <v>172.7</v>
      </c>
      <c r="N17" s="23">
        <f t="shared" si="1"/>
        <v>0</v>
      </c>
      <c r="O17" s="23">
        <f t="shared" si="1"/>
        <v>172.7</v>
      </c>
      <c r="P17" s="23">
        <f t="shared" si="1"/>
        <v>0</v>
      </c>
      <c r="Q17" s="24"/>
      <c r="R17" s="24"/>
      <c r="S17" s="24"/>
      <c r="T17" s="24"/>
      <c r="U17" s="24"/>
    </row>
    <row r="18" spans="1:21" s="18" customFormat="1" ht="27.75" customHeight="1">
      <c r="A18" s="19"/>
      <c r="B18" s="61" t="s">
        <v>185</v>
      </c>
      <c r="C18" s="19"/>
      <c r="D18" s="19"/>
      <c r="E18" s="19"/>
      <c r="F18" s="19"/>
      <c r="G18" s="59"/>
      <c r="H18" s="59"/>
      <c r="I18" s="23"/>
      <c r="J18" s="59">
        <f aca="true" t="shared" si="2" ref="J18:T18">SUM(J19:J21)</f>
        <v>5</v>
      </c>
      <c r="K18" s="59">
        <f t="shared" si="2"/>
        <v>0</v>
      </c>
      <c r="L18" s="59">
        <f t="shared" si="2"/>
        <v>5</v>
      </c>
      <c r="M18" s="23">
        <f t="shared" si="2"/>
        <v>172.7</v>
      </c>
      <c r="N18" s="23">
        <f t="shared" si="2"/>
        <v>0</v>
      </c>
      <c r="O18" s="23">
        <f t="shared" si="2"/>
        <v>172.7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  <c r="T18" s="23">
        <f t="shared" si="2"/>
        <v>0</v>
      </c>
      <c r="U18" s="24"/>
    </row>
    <row r="19" spans="1:21" s="18" customFormat="1" ht="14.25" customHeight="1">
      <c r="A19" s="25">
        <v>1</v>
      </c>
      <c r="B19" s="57" t="s">
        <v>45</v>
      </c>
      <c r="C19" s="26">
        <v>16</v>
      </c>
      <c r="D19" s="27">
        <v>41382</v>
      </c>
      <c r="E19" s="28">
        <v>45291</v>
      </c>
      <c r="F19" s="28"/>
      <c r="G19" s="30">
        <v>24</v>
      </c>
      <c r="H19" s="30">
        <v>24</v>
      </c>
      <c r="I19" s="30">
        <v>561.7</v>
      </c>
      <c r="J19" s="73">
        <v>2</v>
      </c>
      <c r="K19" s="73"/>
      <c r="L19" s="73">
        <v>2</v>
      </c>
      <c r="M19" s="32">
        <v>107.7</v>
      </c>
      <c r="N19" s="32"/>
      <c r="O19" s="32">
        <v>107.7</v>
      </c>
      <c r="P19" s="32">
        <v>0</v>
      </c>
      <c r="Q19" s="32">
        <v>0</v>
      </c>
      <c r="R19" s="24"/>
      <c r="S19" s="24"/>
      <c r="T19" s="24"/>
      <c r="U19" s="24"/>
    </row>
    <row r="20" spans="1:21" s="18" customFormat="1" ht="13.5" customHeight="1">
      <c r="A20" s="25">
        <v>2</v>
      </c>
      <c r="B20" s="34" t="s">
        <v>179</v>
      </c>
      <c r="C20" s="26">
        <v>2233</v>
      </c>
      <c r="D20" s="27">
        <v>42576</v>
      </c>
      <c r="E20" s="28">
        <v>45291</v>
      </c>
      <c r="F20" s="28"/>
      <c r="G20" s="77">
        <v>61</v>
      </c>
      <c r="H20" s="29">
        <v>61</v>
      </c>
      <c r="I20" s="29">
        <v>682.5</v>
      </c>
      <c r="J20" s="73">
        <v>2</v>
      </c>
      <c r="K20" s="73"/>
      <c r="L20" s="73">
        <v>2</v>
      </c>
      <c r="M20" s="32">
        <v>20.2</v>
      </c>
      <c r="N20" s="32"/>
      <c r="O20" s="32">
        <v>20.2</v>
      </c>
      <c r="P20" s="32">
        <v>0</v>
      </c>
      <c r="Q20" s="32">
        <v>0</v>
      </c>
      <c r="R20" s="24"/>
      <c r="S20" s="24"/>
      <c r="T20" s="24"/>
      <c r="U20" s="24"/>
    </row>
    <row r="21" spans="1:21" s="18" customFormat="1" ht="16.5" customHeight="1">
      <c r="A21" s="25">
        <v>3</v>
      </c>
      <c r="B21" s="69" t="s">
        <v>186</v>
      </c>
      <c r="C21" s="70">
        <v>9</v>
      </c>
      <c r="D21" s="71">
        <v>41304</v>
      </c>
      <c r="E21" s="46">
        <v>45291</v>
      </c>
      <c r="F21" s="19"/>
      <c r="G21" s="72">
        <v>2</v>
      </c>
      <c r="H21" s="72">
        <v>2</v>
      </c>
      <c r="I21" s="32">
        <v>89.9</v>
      </c>
      <c r="J21" s="73">
        <v>1</v>
      </c>
      <c r="K21" s="73"/>
      <c r="L21" s="73">
        <v>1</v>
      </c>
      <c r="M21" s="32">
        <v>44.8</v>
      </c>
      <c r="N21" s="32"/>
      <c r="O21" s="32">
        <v>44.8</v>
      </c>
      <c r="P21" s="32">
        <v>0</v>
      </c>
      <c r="Q21" s="32">
        <v>0</v>
      </c>
      <c r="R21" s="24"/>
      <c r="S21" s="24"/>
      <c r="T21" s="24"/>
      <c r="U21" s="24"/>
    </row>
    <row r="22" spans="1:21" s="18" customFormat="1" ht="28.5" customHeight="1">
      <c r="A22" s="25"/>
      <c r="B22" s="61" t="s">
        <v>188</v>
      </c>
      <c r="C22" s="76"/>
      <c r="D22" s="46"/>
      <c r="E22" s="46"/>
      <c r="F22" s="19"/>
      <c r="G22" s="72"/>
      <c r="H22" s="72"/>
      <c r="I22" s="80"/>
      <c r="J22" s="78">
        <f>SUM(J24:J26)</f>
        <v>5</v>
      </c>
      <c r="K22" s="73"/>
      <c r="L22" s="78">
        <f>SUM(L24:L26)</f>
        <v>5</v>
      </c>
      <c r="M22" s="24">
        <f>SUM(M24:M26)</f>
        <v>130.3</v>
      </c>
      <c r="N22" s="24">
        <v>0</v>
      </c>
      <c r="O22" s="24">
        <f>SUM(O24:O26)</f>
        <v>130.3</v>
      </c>
      <c r="P22" s="32"/>
      <c r="Q22" s="32"/>
      <c r="R22" s="24"/>
      <c r="S22" s="24"/>
      <c r="T22" s="24"/>
      <c r="U22" s="24"/>
    </row>
    <row r="23" spans="1:21" s="18" customFormat="1" ht="31.5" customHeight="1">
      <c r="A23" s="25"/>
      <c r="B23" s="61" t="s">
        <v>185</v>
      </c>
      <c r="C23" s="76"/>
      <c r="D23" s="46"/>
      <c r="E23" s="46"/>
      <c r="F23" s="19"/>
      <c r="G23" s="72"/>
      <c r="H23" s="72"/>
      <c r="I23" s="32"/>
      <c r="J23" s="78">
        <f>J24+J25+J26</f>
        <v>5</v>
      </c>
      <c r="K23" s="73"/>
      <c r="L23" s="78">
        <f>L24+L25+L26</f>
        <v>5</v>
      </c>
      <c r="M23" s="24">
        <f>SUM(M24:M26)</f>
        <v>130.3</v>
      </c>
      <c r="N23" s="24">
        <v>0</v>
      </c>
      <c r="O23" s="24">
        <f>SUM(O24:O26)</f>
        <v>130.3</v>
      </c>
      <c r="P23" s="32"/>
      <c r="Q23" s="32"/>
      <c r="R23" s="24"/>
      <c r="S23" s="24"/>
      <c r="T23" s="24"/>
      <c r="U23" s="24"/>
    </row>
    <row r="24" spans="1:21" s="18" customFormat="1" ht="16.5" customHeight="1">
      <c r="A24" s="25"/>
      <c r="B24" s="34" t="s">
        <v>164</v>
      </c>
      <c r="C24" s="26">
        <v>16</v>
      </c>
      <c r="D24" s="27">
        <v>41775</v>
      </c>
      <c r="E24" s="28">
        <v>45291</v>
      </c>
      <c r="F24" s="19"/>
      <c r="G24" s="72">
        <v>14</v>
      </c>
      <c r="H24" s="72">
        <v>14</v>
      </c>
      <c r="I24" s="41">
        <v>156.2</v>
      </c>
      <c r="J24" s="73">
        <v>2</v>
      </c>
      <c r="K24" s="73"/>
      <c r="L24" s="73">
        <v>2</v>
      </c>
      <c r="M24" s="32">
        <v>56.5</v>
      </c>
      <c r="N24" s="32"/>
      <c r="O24" s="32">
        <v>56.5</v>
      </c>
      <c r="P24" s="32">
        <v>0</v>
      </c>
      <c r="Q24" s="32">
        <v>0</v>
      </c>
      <c r="R24" s="24"/>
      <c r="S24" s="24"/>
      <c r="T24" s="24"/>
      <c r="U24" s="24"/>
    </row>
    <row r="25" spans="1:21" s="18" customFormat="1" ht="16.5" customHeight="1">
      <c r="A25" s="25"/>
      <c r="B25" s="34" t="s">
        <v>179</v>
      </c>
      <c r="C25" s="26">
        <v>2233</v>
      </c>
      <c r="D25" s="27">
        <v>42576</v>
      </c>
      <c r="E25" s="28">
        <v>45291</v>
      </c>
      <c r="F25" s="19"/>
      <c r="G25" s="81">
        <v>55</v>
      </c>
      <c r="H25" s="72">
        <v>55</v>
      </c>
      <c r="I25" s="29">
        <v>682.5</v>
      </c>
      <c r="J25" s="73">
        <v>2</v>
      </c>
      <c r="K25" s="73"/>
      <c r="L25" s="73">
        <v>2</v>
      </c>
      <c r="M25" s="32">
        <v>52.8</v>
      </c>
      <c r="N25" s="32"/>
      <c r="O25" s="32">
        <v>52.8</v>
      </c>
      <c r="P25" s="32">
        <v>0</v>
      </c>
      <c r="Q25" s="32">
        <v>0</v>
      </c>
      <c r="R25" s="24"/>
      <c r="S25" s="24"/>
      <c r="T25" s="24"/>
      <c r="U25" s="24"/>
    </row>
    <row r="26" spans="1:21" s="18" customFormat="1" ht="16.5" customHeight="1">
      <c r="A26" s="25"/>
      <c r="B26" s="34" t="s">
        <v>135</v>
      </c>
      <c r="C26" s="26">
        <v>27</v>
      </c>
      <c r="D26" s="27">
        <v>41151</v>
      </c>
      <c r="E26" s="28">
        <v>44926</v>
      </c>
      <c r="F26" s="19"/>
      <c r="G26" s="72">
        <v>10</v>
      </c>
      <c r="H26" s="72">
        <v>10</v>
      </c>
      <c r="I26" s="29">
        <v>197.4</v>
      </c>
      <c r="J26" s="73">
        <v>1</v>
      </c>
      <c r="K26" s="73"/>
      <c r="L26" s="73">
        <v>1</v>
      </c>
      <c r="M26" s="32">
        <v>21</v>
      </c>
      <c r="N26" s="32"/>
      <c r="O26" s="32">
        <v>21</v>
      </c>
      <c r="P26" s="32">
        <v>0</v>
      </c>
      <c r="Q26" s="32">
        <v>0</v>
      </c>
      <c r="R26" s="24"/>
      <c r="S26" s="24"/>
      <c r="T26" s="24"/>
      <c r="U26" s="24"/>
    </row>
    <row r="27" spans="1:21" s="18" customFormat="1" ht="27.75" customHeight="1">
      <c r="A27" s="19"/>
      <c r="B27" s="61" t="s">
        <v>190</v>
      </c>
      <c r="C27" s="19"/>
      <c r="D27" s="19"/>
      <c r="E27" s="19"/>
      <c r="F27" s="19"/>
      <c r="G27" s="59">
        <f aca="true" t="shared" si="3" ref="G27:Q27">SUM(G28:G177)</f>
        <v>2056</v>
      </c>
      <c r="H27" s="59">
        <f t="shared" si="3"/>
        <v>2056</v>
      </c>
      <c r="I27" s="23">
        <f t="shared" si="3"/>
        <v>42455.909999999996</v>
      </c>
      <c r="J27" s="59">
        <f t="shared" si="3"/>
        <v>913</v>
      </c>
      <c r="K27" s="59">
        <f t="shared" si="3"/>
        <v>484</v>
      </c>
      <c r="L27" s="59">
        <f t="shared" si="3"/>
        <v>429</v>
      </c>
      <c r="M27" s="23">
        <f t="shared" si="3"/>
        <v>37541.99</v>
      </c>
      <c r="N27" s="23">
        <f t="shared" si="3"/>
        <v>20341.600000000002</v>
      </c>
      <c r="O27" s="23">
        <f t="shared" si="3"/>
        <v>17200.390000000003</v>
      </c>
      <c r="P27" s="23">
        <f t="shared" si="3"/>
        <v>2229544709.062</v>
      </c>
      <c r="Q27" s="23">
        <f t="shared" si="3"/>
        <v>2107382066.6600003</v>
      </c>
      <c r="R27" s="24"/>
      <c r="S27" s="24"/>
      <c r="T27" s="24"/>
      <c r="U27" s="24">
        <f>U16</f>
        <v>122162642.40199997</v>
      </c>
    </row>
    <row r="28" spans="1:22" s="18" customFormat="1" ht="31.5" customHeight="1">
      <c r="A28" s="25">
        <v>1</v>
      </c>
      <c r="B28" s="34" t="s">
        <v>39</v>
      </c>
      <c r="C28" s="26">
        <v>60</v>
      </c>
      <c r="D28" s="27">
        <v>41151</v>
      </c>
      <c r="E28" s="28">
        <v>44926</v>
      </c>
      <c r="F28" s="28"/>
      <c r="G28" s="29">
        <v>5</v>
      </c>
      <c r="H28" s="29">
        <v>5</v>
      </c>
      <c r="I28" s="29">
        <v>89.4</v>
      </c>
      <c r="J28" s="29">
        <v>3</v>
      </c>
      <c r="K28" s="30">
        <v>2</v>
      </c>
      <c r="L28" s="30">
        <v>1</v>
      </c>
      <c r="M28" s="31">
        <f>N28+O28</f>
        <v>89.4</v>
      </c>
      <c r="N28" s="32">
        <v>48</v>
      </c>
      <c r="O28" s="32">
        <v>41.4</v>
      </c>
      <c r="P28" s="33">
        <f>Q28+U28</f>
        <v>5523585.600000001</v>
      </c>
      <c r="Q28" s="33">
        <f>M28*56134</f>
        <v>5018379.600000001</v>
      </c>
      <c r="R28" s="33"/>
      <c r="S28" s="33"/>
      <c r="T28" s="33"/>
      <c r="U28" s="32">
        <v>505206</v>
      </c>
      <c r="V28" s="15"/>
    </row>
    <row r="29" spans="1:22" s="18" customFormat="1" ht="28.5" customHeight="1">
      <c r="A29" s="25">
        <v>2</v>
      </c>
      <c r="B29" s="34" t="s">
        <v>40</v>
      </c>
      <c r="C29" s="26">
        <v>34</v>
      </c>
      <c r="D29" s="27">
        <v>41562</v>
      </c>
      <c r="E29" s="28">
        <v>45291</v>
      </c>
      <c r="F29" s="28"/>
      <c r="G29" s="77">
        <v>12</v>
      </c>
      <c r="H29" s="29">
        <v>12</v>
      </c>
      <c r="I29" s="31">
        <v>444</v>
      </c>
      <c r="J29" s="29">
        <v>6</v>
      </c>
      <c r="K29" s="30">
        <v>1</v>
      </c>
      <c r="L29" s="30">
        <v>5</v>
      </c>
      <c r="M29" s="31">
        <v>333.2</v>
      </c>
      <c r="N29" s="32">
        <v>55.7</v>
      </c>
      <c r="O29" s="32">
        <v>277.5</v>
      </c>
      <c r="P29" s="33">
        <f aca="true" t="shared" si="4" ref="P29:P92">Q29+U29</f>
        <v>18703848.8</v>
      </c>
      <c r="Q29" s="33">
        <f aca="true" t="shared" si="5" ref="Q29:Q92">M29*56134</f>
        <v>18703848.8</v>
      </c>
      <c r="R29" s="33"/>
      <c r="S29" s="33"/>
      <c r="T29" s="33"/>
      <c r="U29" s="32"/>
      <c r="V29" s="15"/>
    </row>
    <row r="30" spans="1:21" s="18" customFormat="1" ht="26.25" customHeight="1">
      <c r="A30" s="25">
        <v>3</v>
      </c>
      <c r="B30" s="34" t="s">
        <v>41</v>
      </c>
      <c r="C30" s="26">
        <v>3471</v>
      </c>
      <c r="D30" s="27">
        <v>42352</v>
      </c>
      <c r="E30" s="28">
        <v>45291</v>
      </c>
      <c r="F30" s="28"/>
      <c r="G30" s="77">
        <v>19</v>
      </c>
      <c r="H30" s="29">
        <v>19</v>
      </c>
      <c r="I30" s="29">
        <v>479.6</v>
      </c>
      <c r="J30" s="29">
        <v>5</v>
      </c>
      <c r="K30" s="30"/>
      <c r="L30" s="30">
        <v>5</v>
      </c>
      <c r="M30" s="31">
        <v>300.6</v>
      </c>
      <c r="N30" s="32"/>
      <c r="O30" s="32">
        <v>300.6</v>
      </c>
      <c r="P30" s="33">
        <f t="shared" si="4"/>
        <v>16873880.400000002</v>
      </c>
      <c r="Q30" s="33">
        <f t="shared" si="5"/>
        <v>16873880.400000002</v>
      </c>
      <c r="R30" s="33"/>
      <c r="S30" s="33"/>
      <c r="T30" s="33"/>
      <c r="U30" s="32"/>
    </row>
    <row r="31" spans="1:21" s="18" customFormat="1" ht="24.75" customHeight="1">
      <c r="A31" s="25">
        <v>4</v>
      </c>
      <c r="B31" s="34" t="s">
        <v>42</v>
      </c>
      <c r="C31" s="26">
        <v>3939</v>
      </c>
      <c r="D31" s="27">
        <v>42723</v>
      </c>
      <c r="E31" s="28">
        <v>45291</v>
      </c>
      <c r="F31" s="28"/>
      <c r="G31" s="29">
        <v>9</v>
      </c>
      <c r="H31" s="29">
        <v>9</v>
      </c>
      <c r="I31" s="29">
        <v>120.6</v>
      </c>
      <c r="J31" s="29">
        <v>2</v>
      </c>
      <c r="K31" s="30">
        <v>2</v>
      </c>
      <c r="L31" s="30"/>
      <c r="M31" s="31">
        <v>120.6</v>
      </c>
      <c r="N31" s="32">
        <v>120.6</v>
      </c>
      <c r="O31" s="32"/>
      <c r="P31" s="33">
        <f t="shared" si="4"/>
        <v>6769760.399999999</v>
      </c>
      <c r="Q31" s="33">
        <f t="shared" si="5"/>
        <v>6769760.399999999</v>
      </c>
      <c r="R31" s="33"/>
      <c r="S31" s="33"/>
      <c r="T31" s="33"/>
      <c r="U31" s="32"/>
    </row>
    <row r="32" spans="1:21" s="18" customFormat="1" ht="33" customHeight="1">
      <c r="A32" s="25">
        <v>5</v>
      </c>
      <c r="B32" s="34" t="s">
        <v>43</v>
      </c>
      <c r="C32" s="26">
        <v>2838</v>
      </c>
      <c r="D32" s="27">
        <v>42632</v>
      </c>
      <c r="E32" s="28">
        <v>45291</v>
      </c>
      <c r="F32" s="28"/>
      <c r="G32" s="29">
        <v>17</v>
      </c>
      <c r="H32" s="29">
        <v>17</v>
      </c>
      <c r="I32" s="29">
        <v>245.2</v>
      </c>
      <c r="J32" s="29">
        <v>4</v>
      </c>
      <c r="K32" s="30">
        <v>2</v>
      </c>
      <c r="L32" s="30">
        <v>2</v>
      </c>
      <c r="M32" s="31">
        <v>149.9</v>
      </c>
      <c r="N32" s="32">
        <v>84.1</v>
      </c>
      <c r="O32" s="32">
        <v>65.8</v>
      </c>
      <c r="P32" s="33">
        <f t="shared" si="4"/>
        <v>8414486.6</v>
      </c>
      <c r="Q32" s="33">
        <f t="shared" si="5"/>
        <v>8414486.6</v>
      </c>
      <c r="R32" s="33"/>
      <c r="S32" s="33"/>
      <c r="T32" s="33"/>
      <c r="U32" s="32"/>
    </row>
    <row r="33" spans="1:21" s="18" customFormat="1" ht="16.5" customHeight="1">
      <c r="A33" s="35">
        <v>6</v>
      </c>
      <c r="B33" s="57" t="s">
        <v>44</v>
      </c>
      <c r="C33" s="26">
        <v>3693</v>
      </c>
      <c r="D33" s="27">
        <v>42706</v>
      </c>
      <c r="E33" s="28">
        <v>45291</v>
      </c>
      <c r="F33" s="28"/>
      <c r="G33" s="30">
        <v>2</v>
      </c>
      <c r="H33" s="30">
        <v>2</v>
      </c>
      <c r="I33" s="30">
        <v>55.1</v>
      </c>
      <c r="J33" s="30">
        <v>1</v>
      </c>
      <c r="K33" s="30">
        <v>1</v>
      </c>
      <c r="L33" s="30"/>
      <c r="M33" s="32">
        <v>30.8</v>
      </c>
      <c r="N33" s="32">
        <v>30.8</v>
      </c>
      <c r="O33" s="32"/>
      <c r="P33" s="33">
        <f t="shared" si="4"/>
        <v>1849952.104</v>
      </c>
      <c r="Q33" s="33">
        <f t="shared" si="5"/>
        <v>1728927.2</v>
      </c>
      <c r="R33" s="33"/>
      <c r="S33" s="33"/>
      <c r="T33" s="33"/>
      <c r="U33" s="32">
        <f>Q33/100*7</f>
        <v>121024.90400000001</v>
      </c>
    </row>
    <row r="34" spans="1:21" s="18" customFormat="1" ht="15.75" customHeight="1">
      <c r="A34" s="35">
        <v>7</v>
      </c>
      <c r="B34" s="57" t="s">
        <v>45</v>
      </c>
      <c r="C34" s="26">
        <v>16</v>
      </c>
      <c r="D34" s="27">
        <v>41382</v>
      </c>
      <c r="E34" s="28">
        <v>45291</v>
      </c>
      <c r="F34" s="28"/>
      <c r="G34" s="30">
        <v>17</v>
      </c>
      <c r="H34" s="30">
        <v>17</v>
      </c>
      <c r="I34" s="30">
        <v>561.7</v>
      </c>
      <c r="J34" s="30">
        <v>6</v>
      </c>
      <c r="K34" s="30">
        <v>3</v>
      </c>
      <c r="L34" s="30">
        <v>3</v>
      </c>
      <c r="M34" s="32">
        <v>360.9</v>
      </c>
      <c r="N34" s="32">
        <v>215.5</v>
      </c>
      <c r="O34" s="32">
        <v>145.4</v>
      </c>
      <c r="P34" s="33">
        <f t="shared" si="4"/>
        <v>20258760.599999998</v>
      </c>
      <c r="Q34" s="33">
        <f t="shared" si="5"/>
        <v>20258760.599999998</v>
      </c>
      <c r="R34" s="33"/>
      <c r="S34" s="33"/>
      <c r="T34" s="33"/>
      <c r="U34" s="32"/>
    </row>
    <row r="35" spans="1:21" s="18" customFormat="1" ht="15.75" customHeight="1">
      <c r="A35" s="35">
        <v>8</v>
      </c>
      <c r="B35" s="57" t="s">
        <v>46</v>
      </c>
      <c r="C35" s="26">
        <v>4</v>
      </c>
      <c r="D35" s="27">
        <v>41304</v>
      </c>
      <c r="E35" s="28">
        <v>45291</v>
      </c>
      <c r="F35" s="28"/>
      <c r="G35" s="30">
        <v>7</v>
      </c>
      <c r="H35" s="30">
        <v>7</v>
      </c>
      <c r="I35" s="30">
        <v>73.7</v>
      </c>
      <c r="J35" s="30">
        <v>2</v>
      </c>
      <c r="K35" s="30"/>
      <c r="L35" s="30">
        <v>2</v>
      </c>
      <c r="M35" s="32">
        <v>73.7</v>
      </c>
      <c r="N35" s="32"/>
      <c r="O35" s="32">
        <v>73.7</v>
      </c>
      <c r="P35" s="33">
        <f t="shared" si="4"/>
        <v>4137075.8000000003</v>
      </c>
      <c r="Q35" s="33">
        <f t="shared" si="5"/>
        <v>4137075.8000000003</v>
      </c>
      <c r="R35" s="33"/>
      <c r="S35" s="33"/>
      <c r="T35" s="33"/>
      <c r="U35" s="32"/>
    </row>
    <row r="36" spans="1:21" s="18" customFormat="1" ht="16.5" customHeight="1">
      <c r="A36" s="35">
        <v>9</v>
      </c>
      <c r="B36" s="57" t="s">
        <v>47</v>
      </c>
      <c r="C36" s="26">
        <v>79</v>
      </c>
      <c r="D36" s="27">
        <v>41257</v>
      </c>
      <c r="E36" s="28">
        <v>44926</v>
      </c>
      <c r="F36" s="28"/>
      <c r="G36" s="83">
        <v>44</v>
      </c>
      <c r="H36" s="83">
        <v>44</v>
      </c>
      <c r="I36" s="84">
        <v>870</v>
      </c>
      <c r="J36" s="83">
        <v>13</v>
      </c>
      <c r="K36" s="83">
        <v>2</v>
      </c>
      <c r="L36" s="83">
        <v>11</v>
      </c>
      <c r="M36" s="84">
        <v>634.4</v>
      </c>
      <c r="N36" s="32">
        <v>94.6</v>
      </c>
      <c r="O36" s="32">
        <v>539.8</v>
      </c>
      <c r="P36" s="33">
        <f t="shared" si="4"/>
        <v>41140608.6</v>
      </c>
      <c r="Q36" s="33">
        <f t="shared" si="5"/>
        <v>35611409.6</v>
      </c>
      <c r="R36" s="33"/>
      <c r="S36" s="33"/>
      <c r="T36" s="33"/>
      <c r="U36" s="32">
        <v>5529199</v>
      </c>
    </row>
    <row r="37" spans="1:21" s="18" customFormat="1" ht="16.5" customHeight="1">
      <c r="A37" s="35">
        <v>10</v>
      </c>
      <c r="B37" s="57" t="s">
        <v>48</v>
      </c>
      <c r="C37" s="26">
        <v>2840</v>
      </c>
      <c r="D37" s="27">
        <v>42632</v>
      </c>
      <c r="E37" s="28">
        <v>45291</v>
      </c>
      <c r="F37" s="28"/>
      <c r="G37" s="83">
        <v>4</v>
      </c>
      <c r="H37" s="83">
        <v>4</v>
      </c>
      <c r="I37" s="83">
        <v>144.4</v>
      </c>
      <c r="J37" s="83">
        <v>3</v>
      </c>
      <c r="K37" s="83">
        <v>2</v>
      </c>
      <c r="L37" s="83">
        <v>1</v>
      </c>
      <c r="M37" s="84">
        <v>115.4</v>
      </c>
      <c r="N37" s="84">
        <v>79.9</v>
      </c>
      <c r="O37" s="32">
        <v>35.5</v>
      </c>
      <c r="P37" s="33">
        <f t="shared" si="4"/>
        <v>6542642.2360000005</v>
      </c>
      <c r="Q37" s="33">
        <f t="shared" si="5"/>
        <v>6477863.600000001</v>
      </c>
      <c r="R37" s="33"/>
      <c r="S37" s="33"/>
      <c r="T37" s="33"/>
      <c r="U37" s="32">
        <f>Q37/100*1</f>
        <v>64778.636000000006</v>
      </c>
    </row>
    <row r="38" spans="1:21" s="18" customFormat="1" ht="15.75" customHeight="1">
      <c r="A38" s="35">
        <v>11</v>
      </c>
      <c r="B38" s="57" t="s">
        <v>49</v>
      </c>
      <c r="C38" s="26">
        <v>84</v>
      </c>
      <c r="D38" s="27">
        <v>41257</v>
      </c>
      <c r="E38" s="28">
        <v>44926</v>
      </c>
      <c r="F38" s="28"/>
      <c r="G38" s="30">
        <v>34</v>
      </c>
      <c r="H38" s="30">
        <v>34</v>
      </c>
      <c r="I38" s="30">
        <v>817.4</v>
      </c>
      <c r="J38" s="30">
        <v>14</v>
      </c>
      <c r="K38" s="30">
        <v>8</v>
      </c>
      <c r="L38" s="30">
        <v>6</v>
      </c>
      <c r="M38" s="32">
        <v>774.2</v>
      </c>
      <c r="N38" s="32">
        <v>473.3</v>
      </c>
      <c r="O38" s="32">
        <v>300.9</v>
      </c>
      <c r="P38" s="33">
        <f t="shared" si="4"/>
        <v>44762711.08400001</v>
      </c>
      <c r="Q38" s="33">
        <f t="shared" si="5"/>
        <v>43458942.800000004</v>
      </c>
      <c r="R38" s="33"/>
      <c r="S38" s="33"/>
      <c r="T38" s="33"/>
      <c r="U38" s="32">
        <f>Q38/100*3</f>
        <v>1303768.2840000002</v>
      </c>
    </row>
    <row r="39" spans="1:21" s="18" customFormat="1" ht="17.25" customHeight="1">
      <c r="A39" s="35">
        <v>12</v>
      </c>
      <c r="B39" s="34" t="s">
        <v>50</v>
      </c>
      <c r="C39" s="26">
        <v>5</v>
      </c>
      <c r="D39" s="27">
        <v>41712</v>
      </c>
      <c r="E39" s="28">
        <v>45291</v>
      </c>
      <c r="F39" s="28"/>
      <c r="G39" s="29">
        <v>12</v>
      </c>
      <c r="H39" s="29">
        <v>12</v>
      </c>
      <c r="I39" s="29">
        <v>271.9</v>
      </c>
      <c r="J39" s="29">
        <v>7</v>
      </c>
      <c r="K39" s="30">
        <v>4</v>
      </c>
      <c r="L39" s="30">
        <v>3</v>
      </c>
      <c r="M39" s="85">
        <v>234.7</v>
      </c>
      <c r="N39" s="84">
        <v>128.5</v>
      </c>
      <c r="O39" s="84">
        <v>106.2</v>
      </c>
      <c r="P39" s="33">
        <f t="shared" si="4"/>
        <v>13174649.799999999</v>
      </c>
      <c r="Q39" s="33">
        <f t="shared" si="5"/>
        <v>13174649.799999999</v>
      </c>
      <c r="R39" s="33"/>
      <c r="S39" s="33"/>
      <c r="T39" s="33"/>
      <c r="U39" s="32"/>
    </row>
    <row r="40" spans="1:21" s="18" customFormat="1" ht="17.25" customHeight="1">
      <c r="A40" s="35">
        <v>13</v>
      </c>
      <c r="B40" s="34" t="s">
        <v>162</v>
      </c>
      <c r="C40" s="26">
        <v>31</v>
      </c>
      <c r="D40" s="27">
        <v>41869</v>
      </c>
      <c r="E40" s="28">
        <v>45291</v>
      </c>
      <c r="F40" s="28"/>
      <c r="G40" s="29">
        <v>14</v>
      </c>
      <c r="H40" s="29">
        <v>14</v>
      </c>
      <c r="I40" s="29">
        <v>278.1</v>
      </c>
      <c r="J40" s="29">
        <v>8</v>
      </c>
      <c r="K40" s="30">
        <v>7</v>
      </c>
      <c r="L40" s="30">
        <v>1</v>
      </c>
      <c r="M40" s="85">
        <v>278.1</v>
      </c>
      <c r="N40" s="84">
        <v>239.7</v>
      </c>
      <c r="O40" s="84">
        <v>38.4</v>
      </c>
      <c r="P40" s="33">
        <f t="shared" si="4"/>
        <v>15610865.4</v>
      </c>
      <c r="Q40" s="33">
        <f t="shared" si="5"/>
        <v>15610865.4</v>
      </c>
      <c r="R40" s="33"/>
      <c r="S40" s="33"/>
      <c r="T40" s="33"/>
      <c r="U40" s="32"/>
    </row>
    <row r="41" spans="1:21" s="18" customFormat="1" ht="17.25" customHeight="1">
      <c r="A41" s="35">
        <v>14</v>
      </c>
      <c r="B41" s="34" t="s">
        <v>171</v>
      </c>
      <c r="C41" s="26">
        <v>36</v>
      </c>
      <c r="D41" s="27">
        <v>41948</v>
      </c>
      <c r="E41" s="28">
        <v>45291</v>
      </c>
      <c r="F41" s="28"/>
      <c r="G41" s="29">
        <v>23</v>
      </c>
      <c r="H41" s="29">
        <v>23</v>
      </c>
      <c r="I41" s="29">
        <v>482.9</v>
      </c>
      <c r="J41" s="29">
        <v>7</v>
      </c>
      <c r="K41" s="30">
        <v>1</v>
      </c>
      <c r="L41" s="30">
        <v>6</v>
      </c>
      <c r="M41" s="31">
        <v>430.2</v>
      </c>
      <c r="N41" s="32">
        <v>53.6</v>
      </c>
      <c r="O41" s="32">
        <v>376.6</v>
      </c>
      <c r="P41" s="33">
        <f t="shared" si="4"/>
        <v>24148846.8</v>
      </c>
      <c r="Q41" s="33">
        <f t="shared" si="5"/>
        <v>24148846.8</v>
      </c>
      <c r="R41" s="33"/>
      <c r="S41" s="33"/>
      <c r="T41" s="33"/>
      <c r="U41" s="32"/>
    </row>
    <row r="42" spans="1:21" s="18" customFormat="1" ht="17.25" customHeight="1">
      <c r="A42" s="35">
        <v>15</v>
      </c>
      <c r="B42" s="34" t="s">
        <v>172</v>
      </c>
      <c r="C42" s="26">
        <v>37</v>
      </c>
      <c r="D42" s="27">
        <v>41850</v>
      </c>
      <c r="E42" s="28">
        <v>45291</v>
      </c>
      <c r="F42" s="28"/>
      <c r="G42" s="29">
        <v>38</v>
      </c>
      <c r="H42" s="29">
        <v>38</v>
      </c>
      <c r="I42" s="29">
        <v>996.2</v>
      </c>
      <c r="J42" s="29">
        <v>17</v>
      </c>
      <c r="K42" s="30">
        <v>8</v>
      </c>
      <c r="L42" s="30">
        <v>9</v>
      </c>
      <c r="M42" s="31">
        <v>548.5</v>
      </c>
      <c r="N42" s="32">
        <v>275.7</v>
      </c>
      <c r="O42" s="32">
        <v>272.8</v>
      </c>
      <c r="P42" s="33">
        <f t="shared" si="4"/>
        <v>33062926</v>
      </c>
      <c r="Q42" s="33">
        <f t="shared" si="5"/>
        <v>30789499</v>
      </c>
      <c r="R42" s="33"/>
      <c r="S42" s="33"/>
      <c r="T42" s="33"/>
      <c r="U42" s="32">
        <v>2273427</v>
      </c>
    </row>
    <row r="43" spans="1:21" s="18" customFormat="1" ht="17.25" customHeight="1">
      <c r="A43" s="35">
        <v>16</v>
      </c>
      <c r="B43" s="34" t="s">
        <v>51</v>
      </c>
      <c r="C43" s="26">
        <v>14</v>
      </c>
      <c r="D43" s="27">
        <v>41382</v>
      </c>
      <c r="E43" s="28">
        <v>45291</v>
      </c>
      <c r="F43" s="28"/>
      <c r="G43" s="29">
        <v>21</v>
      </c>
      <c r="H43" s="29">
        <v>21</v>
      </c>
      <c r="I43" s="29">
        <v>348.6</v>
      </c>
      <c r="J43" s="29">
        <v>6</v>
      </c>
      <c r="K43" s="30"/>
      <c r="L43" s="30">
        <v>6</v>
      </c>
      <c r="M43" s="31">
        <v>284.1</v>
      </c>
      <c r="N43" s="32"/>
      <c r="O43" s="32">
        <v>284.1</v>
      </c>
      <c r="P43" s="33">
        <f t="shared" si="4"/>
        <v>15947669.4</v>
      </c>
      <c r="Q43" s="33">
        <f t="shared" si="5"/>
        <v>15947669.4</v>
      </c>
      <c r="R43" s="33"/>
      <c r="S43" s="33"/>
      <c r="T43" s="33"/>
      <c r="U43" s="32"/>
    </row>
    <row r="44" spans="1:21" s="18" customFormat="1" ht="17.25" customHeight="1">
      <c r="A44" s="35">
        <v>17</v>
      </c>
      <c r="B44" s="34" t="s">
        <v>52</v>
      </c>
      <c r="C44" s="26">
        <v>3</v>
      </c>
      <c r="D44" s="27">
        <v>41304</v>
      </c>
      <c r="E44" s="28">
        <v>45291</v>
      </c>
      <c r="F44" s="28"/>
      <c r="G44" s="29">
        <v>5</v>
      </c>
      <c r="H44" s="29">
        <v>5</v>
      </c>
      <c r="I44" s="29">
        <v>110.4</v>
      </c>
      <c r="J44" s="29">
        <v>3</v>
      </c>
      <c r="K44" s="30">
        <v>1</v>
      </c>
      <c r="L44" s="30">
        <v>2</v>
      </c>
      <c r="M44" s="31">
        <v>110.4</v>
      </c>
      <c r="N44" s="32">
        <v>28.6</v>
      </c>
      <c r="O44" s="32">
        <v>81.8</v>
      </c>
      <c r="P44" s="33">
        <f t="shared" si="4"/>
        <v>6630997.152000001</v>
      </c>
      <c r="Q44" s="33">
        <f t="shared" si="5"/>
        <v>6197193.600000001</v>
      </c>
      <c r="R44" s="33"/>
      <c r="S44" s="33"/>
      <c r="T44" s="33"/>
      <c r="U44" s="32">
        <f>Q44/100*7</f>
        <v>433803.5520000001</v>
      </c>
    </row>
    <row r="45" spans="1:21" s="18" customFormat="1" ht="17.25" customHeight="1">
      <c r="A45" s="35">
        <v>18</v>
      </c>
      <c r="B45" s="34" t="s">
        <v>53</v>
      </c>
      <c r="C45" s="26">
        <v>11</v>
      </c>
      <c r="D45" s="27">
        <v>41361</v>
      </c>
      <c r="E45" s="28">
        <v>45291</v>
      </c>
      <c r="F45" s="28"/>
      <c r="G45" s="29">
        <v>20</v>
      </c>
      <c r="H45" s="29">
        <v>20</v>
      </c>
      <c r="I45" s="29">
        <v>491.4</v>
      </c>
      <c r="J45" s="29">
        <v>10</v>
      </c>
      <c r="K45" s="30">
        <v>6</v>
      </c>
      <c r="L45" s="30">
        <v>4</v>
      </c>
      <c r="M45" s="85">
        <v>397</v>
      </c>
      <c r="N45" s="84">
        <v>254.1</v>
      </c>
      <c r="O45" s="84">
        <v>142.9</v>
      </c>
      <c r="P45" s="33">
        <f t="shared" si="4"/>
        <v>23622309.88</v>
      </c>
      <c r="Q45" s="33">
        <f t="shared" si="5"/>
        <v>22285198</v>
      </c>
      <c r="R45" s="33"/>
      <c r="S45" s="33"/>
      <c r="T45" s="33"/>
      <c r="U45" s="32">
        <f>Q45/100*6</f>
        <v>1337111.8800000001</v>
      </c>
    </row>
    <row r="46" spans="1:21" s="18" customFormat="1" ht="17.25" customHeight="1">
      <c r="A46" s="35">
        <v>19</v>
      </c>
      <c r="B46" s="34" t="s">
        <v>54</v>
      </c>
      <c r="C46" s="26">
        <v>2229</v>
      </c>
      <c r="D46" s="27">
        <v>42576</v>
      </c>
      <c r="E46" s="28">
        <v>45291</v>
      </c>
      <c r="F46" s="28"/>
      <c r="G46" s="29">
        <v>30</v>
      </c>
      <c r="H46" s="29">
        <v>30</v>
      </c>
      <c r="I46" s="29">
        <v>460.7</v>
      </c>
      <c r="J46" s="29">
        <v>7</v>
      </c>
      <c r="K46" s="30">
        <v>1</v>
      </c>
      <c r="L46" s="30">
        <v>6</v>
      </c>
      <c r="M46" s="31">
        <v>392.96</v>
      </c>
      <c r="N46" s="32">
        <v>67.5</v>
      </c>
      <c r="O46" s="32">
        <v>325.46</v>
      </c>
      <c r="P46" s="33">
        <f t="shared" si="4"/>
        <v>22058416.64</v>
      </c>
      <c r="Q46" s="33">
        <f t="shared" si="5"/>
        <v>22058416.64</v>
      </c>
      <c r="R46" s="33"/>
      <c r="S46" s="33"/>
      <c r="T46" s="33"/>
      <c r="U46" s="32"/>
    </row>
    <row r="47" spans="1:21" s="18" customFormat="1" ht="17.25" customHeight="1">
      <c r="A47" s="35">
        <v>20</v>
      </c>
      <c r="B47" s="34" t="s">
        <v>55</v>
      </c>
      <c r="C47" s="26">
        <v>27</v>
      </c>
      <c r="D47" s="27">
        <v>41493</v>
      </c>
      <c r="E47" s="28">
        <v>45291</v>
      </c>
      <c r="F47" s="28"/>
      <c r="G47" s="29">
        <v>5</v>
      </c>
      <c r="H47" s="29">
        <v>5</v>
      </c>
      <c r="I47" s="29">
        <v>74.5</v>
      </c>
      <c r="J47" s="29">
        <v>1</v>
      </c>
      <c r="K47" s="30"/>
      <c r="L47" s="30">
        <v>1</v>
      </c>
      <c r="M47" s="31">
        <v>48</v>
      </c>
      <c r="N47" s="32"/>
      <c r="O47" s="32">
        <v>48</v>
      </c>
      <c r="P47" s="33">
        <f t="shared" si="4"/>
        <v>2694432</v>
      </c>
      <c r="Q47" s="33">
        <f t="shared" si="5"/>
        <v>2694432</v>
      </c>
      <c r="R47" s="33"/>
      <c r="S47" s="33"/>
      <c r="T47" s="33"/>
      <c r="U47" s="32"/>
    </row>
    <row r="48" spans="1:21" s="18" customFormat="1" ht="17.25" customHeight="1">
      <c r="A48" s="35">
        <v>21</v>
      </c>
      <c r="B48" s="34" t="s">
        <v>56</v>
      </c>
      <c r="C48" s="26">
        <v>2232</v>
      </c>
      <c r="D48" s="27">
        <v>42576</v>
      </c>
      <c r="E48" s="28">
        <v>45291</v>
      </c>
      <c r="F48" s="28"/>
      <c r="G48" s="29">
        <v>8</v>
      </c>
      <c r="H48" s="29">
        <v>8</v>
      </c>
      <c r="I48" s="29">
        <v>77.7</v>
      </c>
      <c r="J48" s="29">
        <v>3</v>
      </c>
      <c r="K48" s="30">
        <v>1</v>
      </c>
      <c r="L48" s="30">
        <v>2</v>
      </c>
      <c r="M48" s="31">
        <v>77.7</v>
      </c>
      <c r="N48" s="32">
        <v>23.5</v>
      </c>
      <c r="O48" s="32">
        <v>54.2</v>
      </c>
      <c r="P48" s="33">
        <f t="shared" si="4"/>
        <v>4805070.399999999</v>
      </c>
      <c r="Q48" s="33">
        <f t="shared" si="5"/>
        <v>4361611.8</v>
      </c>
      <c r="R48" s="33"/>
      <c r="S48" s="33"/>
      <c r="T48" s="33"/>
      <c r="U48" s="32">
        <v>443458.6</v>
      </c>
    </row>
    <row r="49" spans="1:21" s="18" customFormat="1" ht="26.25" customHeight="1">
      <c r="A49" s="35">
        <v>22</v>
      </c>
      <c r="B49" s="34" t="s">
        <v>57</v>
      </c>
      <c r="C49" s="26">
        <v>73</v>
      </c>
      <c r="D49" s="27">
        <v>41229</v>
      </c>
      <c r="E49" s="28">
        <v>44926</v>
      </c>
      <c r="F49" s="28"/>
      <c r="G49" s="29">
        <v>8</v>
      </c>
      <c r="H49" s="29">
        <v>8</v>
      </c>
      <c r="I49" s="29">
        <v>101.2</v>
      </c>
      <c r="J49" s="29">
        <v>2</v>
      </c>
      <c r="K49" s="30"/>
      <c r="L49" s="30">
        <v>2</v>
      </c>
      <c r="M49" s="31">
        <v>101.2</v>
      </c>
      <c r="N49" s="32"/>
      <c r="O49" s="32">
        <v>101.2</v>
      </c>
      <c r="P49" s="33">
        <f t="shared" si="4"/>
        <v>5680760.8</v>
      </c>
      <c r="Q49" s="33">
        <f t="shared" si="5"/>
        <v>5680760.8</v>
      </c>
      <c r="R49" s="33"/>
      <c r="S49" s="33"/>
      <c r="T49" s="33"/>
      <c r="U49" s="32"/>
    </row>
    <row r="50" spans="1:21" s="18" customFormat="1" ht="17.25" customHeight="1">
      <c r="A50" s="35">
        <v>23</v>
      </c>
      <c r="B50" s="34" t="s">
        <v>58</v>
      </c>
      <c r="C50" s="26">
        <v>2234</v>
      </c>
      <c r="D50" s="27">
        <v>42576</v>
      </c>
      <c r="E50" s="28">
        <v>45291</v>
      </c>
      <c r="F50" s="28"/>
      <c r="G50" s="29">
        <v>4</v>
      </c>
      <c r="H50" s="29">
        <v>4</v>
      </c>
      <c r="I50" s="29">
        <v>113.7</v>
      </c>
      <c r="J50" s="29">
        <v>4</v>
      </c>
      <c r="K50" s="30">
        <v>4</v>
      </c>
      <c r="L50" s="30"/>
      <c r="M50" s="31">
        <v>113.7</v>
      </c>
      <c r="N50" s="32">
        <v>113.7</v>
      </c>
      <c r="O50" s="32"/>
      <c r="P50" s="33">
        <f t="shared" si="4"/>
        <v>6898868.6</v>
      </c>
      <c r="Q50" s="33">
        <f t="shared" si="5"/>
        <v>6382435.8</v>
      </c>
      <c r="R50" s="33"/>
      <c r="S50" s="33"/>
      <c r="T50" s="33"/>
      <c r="U50" s="32">
        <v>516432.8</v>
      </c>
    </row>
    <row r="51" spans="1:21" s="18" customFormat="1" ht="17.25" customHeight="1">
      <c r="A51" s="35">
        <v>24</v>
      </c>
      <c r="B51" s="34" t="s">
        <v>59</v>
      </c>
      <c r="C51" s="26">
        <v>17</v>
      </c>
      <c r="D51" s="27">
        <v>41407</v>
      </c>
      <c r="E51" s="28">
        <v>45291</v>
      </c>
      <c r="F51" s="28"/>
      <c r="G51" s="29">
        <v>6</v>
      </c>
      <c r="H51" s="29">
        <v>6</v>
      </c>
      <c r="I51" s="29">
        <v>84</v>
      </c>
      <c r="J51" s="29">
        <v>3</v>
      </c>
      <c r="K51" s="30">
        <v>2</v>
      </c>
      <c r="L51" s="30">
        <v>1</v>
      </c>
      <c r="M51" s="31">
        <v>84</v>
      </c>
      <c r="N51" s="32">
        <v>57.9</v>
      </c>
      <c r="O51" s="32">
        <v>26.1</v>
      </c>
      <c r="P51" s="33">
        <f t="shared" si="4"/>
        <v>5501132</v>
      </c>
      <c r="Q51" s="33">
        <f t="shared" si="5"/>
        <v>4715256</v>
      </c>
      <c r="R51" s="33"/>
      <c r="S51" s="33"/>
      <c r="T51" s="33"/>
      <c r="U51" s="32">
        <v>785876</v>
      </c>
    </row>
    <row r="52" spans="1:21" s="18" customFormat="1" ht="17.25" customHeight="1">
      <c r="A52" s="36">
        <v>25</v>
      </c>
      <c r="B52" s="58" t="s">
        <v>60</v>
      </c>
      <c r="C52" s="35">
        <v>80</v>
      </c>
      <c r="D52" s="38">
        <v>42384</v>
      </c>
      <c r="E52" s="28">
        <v>45291</v>
      </c>
      <c r="F52" s="37"/>
      <c r="G52" s="39">
        <v>7</v>
      </c>
      <c r="H52" s="39">
        <v>7</v>
      </c>
      <c r="I52" s="37">
        <v>159.7</v>
      </c>
      <c r="J52" s="37">
        <v>4</v>
      </c>
      <c r="K52" s="39">
        <v>1</v>
      </c>
      <c r="L52" s="39">
        <v>3</v>
      </c>
      <c r="M52" s="86">
        <v>130.3</v>
      </c>
      <c r="N52" s="87">
        <v>27.5</v>
      </c>
      <c r="O52" s="87">
        <v>102.8</v>
      </c>
      <c r="P52" s="33">
        <f t="shared" si="4"/>
        <v>7622997.2</v>
      </c>
      <c r="Q52" s="33">
        <f t="shared" si="5"/>
        <v>7314260.2</v>
      </c>
      <c r="R52" s="39"/>
      <c r="S52" s="39"/>
      <c r="T52" s="39"/>
      <c r="U52" s="32">
        <v>308737</v>
      </c>
    </row>
    <row r="53" spans="1:21" s="18" customFormat="1" ht="16.5" customHeight="1">
      <c r="A53" s="36">
        <v>26</v>
      </c>
      <c r="B53" s="58" t="s">
        <v>61</v>
      </c>
      <c r="C53" s="35">
        <v>28</v>
      </c>
      <c r="D53" s="38">
        <v>41869</v>
      </c>
      <c r="E53" s="28">
        <v>45291</v>
      </c>
      <c r="F53" s="37"/>
      <c r="G53" s="39">
        <v>19</v>
      </c>
      <c r="H53" s="39">
        <v>19</v>
      </c>
      <c r="I53" s="37">
        <v>453.25</v>
      </c>
      <c r="J53" s="37">
        <v>8</v>
      </c>
      <c r="K53" s="39">
        <v>1</v>
      </c>
      <c r="L53" s="39">
        <v>7</v>
      </c>
      <c r="M53" s="37">
        <v>371.8</v>
      </c>
      <c r="N53" s="39">
        <v>64.3</v>
      </c>
      <c r="O53" s="39">
        <v>307.5</v>
      </c>
      <c r="P53" s="33">
        <f t="shared" si="4"/>
        <v>21288033.623999998</v>
      </c>
      <c r="Q53" s="33">
        <f t="shared" si="5"/>
        <v>20870621.2</v>
      </c>
      <c r="R53" s="39"/>
      <c r="S53" s="39"/>
      <c r="T53" s="39"/>
      <c r="U53" s="32">
        <f>Q53/100*2</f>
        <v>417412.424</v>
      </c>
    </row>
    <row r="54" spans="1:21" s="18" customFormat="1" ht="17.25" customHeight="1">
      <c r="A54" s="36">
        <v>27</v>
      </c>
      <c r="B54" s="58" t="s">
        <v>62</v>
      </c>
      <c r="C54" s="35">
        <v>2228</v>
      </c>
      <c r="D54" s="38">
        <v>42576</v>
      </c>
      <c r="E54" s="28">
        <v>45291</v>
      </c>
      <c r="F54" s="37"/>
      <c r="G54" s="39">
        <v>2</v>
      </c>
      <c r="H54" s="39">
        <v>2</v>
      </c>
      <c r="I54" s="37">
        <v>119.2</v>
      </c>
      <c r="J54" s="37">
        <v>2</v>
      </c>
      <c r="K54" s="39">
        <v>2</v>
      </c>
      <c r="L54" s="39"/>
      <c r="M54" s="37">
        <v>80.4</v>
      </c>
      <c r="N54" s="39">
        <v>80.4</v>
      </c>
      <c r="O54" s="39"/>
      <c r="P54" s="33">
        <f t="shared" si="4"/>
        <v>4829095.752</v>
      </c>
      <c r="Q54" s="33">
        <f t="shared" si="5"/>
        <v>4513173.600000001</v>
      </c>
      <c r="R54" s="39"/>
      <c r="S54" s="39"/>
      <c r="T54" s="39"/>
      <c r="U54" s="32">
        <f>Q54/100*7</f>
        <v>315922.152</v>
      </c>
    </row>
    <row r="55" spans="1:21" s="18" customFormat="1" ht="17.25" customHeight="1">
      <c r="A55" s="36">
        <v>28</v>
      </c>
      <c r="B55" s="58" t="s">
        <v>63</v>
      </c>
      <c r="C55" s="35">
        <v>3376</v>
      </c>
      <c r="D55" s="38">
        <v>42345</v>
      </c>
      <c r="E55" s="28">
        <v>45291</v>
      </c>
      <c r="F55" s="37"/>
      <c r="G55" s="39">
        <v>24</v>
      </c>
      <c r="H55" s="39">
        <v>24</v>
      </c>
      <c r="I55" s="37">
        <v>487.3</v>
      </c>
      <c r="J55" s="37">
        <v>9</v>
      </c>
      <c r="K55" s="39">
        <v>2</v>
      </c>
      <c r="L55" s="39">
        <v>7</v>
      </c>
      <c r="M55" s="86">
        <v>345.1</v>
      </c>
      <c r="N55" s="87">
        <v>64.3</v>
      </c>
      <c r="O55" s="87">
        <v>280.8</v>
      </c>
      <c r="P55" s="33">
        <f t="shared" si="4"/>
        <v>19565561.834000003</v>
      </c>
      <c r="Q55" s="33">
        <f t="shared" si="5"/>
        <v>19371843.400000002</v>
      </c>
      <c r="R55" s="35"/>
      <c r="S55" s="35"/>
      <c r="T55" s="35"/>
      <c r="U55" s="32">
        <f>Q55/100*1</f>
        <v>193718.434</v>
      </c>
    </row>
    <row r="56" spans="1:21" s="18" customFormat="1" ht="17.25" customHeight="1">
      <c r="A56" s="36">
        <v>29</v>
      </c>
      <c r="B56" s="58" t="s">
        <v>163</v>
      </c>
      <c r="C56" s="35">
        <v>15</v>
      </c>
      <c r="D56" s="10">
        <v>41775</v>
      </c>
      <c r="E56" s="28">
        <v>45291</v>
      </c>
      <c r="F56" s="35"/>
      <c r="G56" s="30">
        <v>24</v>
      </c>
      <c r="H56" s="30">
        <v>24</v>
      </c>
      <c r="I56" s="30">
        <v>203.5</v>
      </c>
      <c r="J56" s="30">
        <v>7</v>
      </c>
      <c r="K56" s="30">
        <v>1</v>
      </c>
      <c r="L56" s="30">
        <v>6</v>
      </c>
      <c r="M56" s="30">
        <v>178.3</v>
      </c>
      <c r="N56" s="30">
        <v>24.4</v>
      </c>
      <c r="O56" s="30">
        <v>153.9</v>
      </c>
      <c r="P56" s="33">
        <f t="shared" si="4"/>
        <v>11006264.000000002</v>
      </c>
      <c r="Q56" s="33">
        <f t="shared" si="5"/>
        <v>10008692.200000001</v>
      </c>
      <c r="R56" s="35"/>
      <c r="S56" s="35"/>
      <c r="T56" s="35"/>
      <c r="U56" s="32">
        <v>997571.8</v>
      </c>
    </row>
    <row r="57" spans="1:22" s="18" customFormat="1" ht="17.25" customHeight="1">
      <c r="A57" s="36">
        <v>30</v>
      </c>
      <c r="B57" s="82" t="s">
        <v>164</v>
      </c>
      <c r="C57" s="26">
        <v>16</v>
      </c>
      <c r="D57" s="40">
        <v>41775</v>
      </c>
      <c r="E57" s="28">
        <v>45291</v>
      </c>
      <c r="F57" s="28"/>
      <c r="G57" s="41"/>
      <c r="H57" s="41"/>
      <c r="I57" s="41"/>
      <c r="J57" s="41"/>
      <c r="K57" s="30"/>
      <c r="L57" s="30"/>
      <c r="M57" s="42"/>
      <c r="N57" s="32"/>
      <c r="O57" s="32"/>
      <c r="P57" s="33">
        <f t="shared" si="4"/>
        <v>578180.2</v>
      </c>
      <c r="Q57" s="33">
        <f t="shared" si="5"/>
        <v>0</v>
      </c>
      <c r="R57" s="33"/>
      <c r="S57" s="33"/>
      <c r="T57" s="33"/>
      <c r="U57" s="32">
        <v>578180.2</v>
      </c>
      <c r="V57" s="16"/>
    </row>
    <row r="58" spans="1:22" s="18" customFormat="1" ht="17.25" customHeight="1">
      <c r="A58" s="36">
        <v>31</v>
      </c>
      <c r="B58" s="34" t="s">
        <v>159</v>
      </c>
      <c r="C58" s="26">
        <v>33</v>
      </c>
      <c r="D58" s="40">
        <v>41530</v>
      </c>
      <c r="E58" s="28">
        <v>45291</v>
      </c>
      <c r="F58" s="28"/>
      <c r="G58" s="41">
        <v>14</v>
      </c>
      <c r="H58" s="41">
        <v>14</v>
      </c>
      <c r="I58" s="41">
        <v>265.2</v>
      </c>
      <c r="J58" s="41">
        <v>8</v>
      </c>
      <c r="K58" s="30">
        <v>8</v>
      </c>
      <c r="L58" s="30"/>
      <c r="M58" s="42">
        <v>265.2</v>
      </c>
      <c r="N58" s="32">
        <v>265.2</v>
      </c>
      <c r="O58" s="32"/>
      <c r="P58" s="33">
        <f t="shared" si="4"/>
        <v>14886736.799999999</v>
      </c>
      <c r="Q58" s="33">
        <f t="shared" si="5"/>
        <v>14886736.799999999</v>
      </c>
      <c r="R58" s="33"/>
      <c r="S58" s="33"/>
      <c r="T58" s="33"/>
      <c r="U58" s="32"/>
      <c r="V58" s="17"/>
    </row>
    <row r="59" spans="1:22" s="18" customFormat="1" ht="17.25" customHeight="1">
      <c r="A59" s="36">
        <v>32</v>
      </c>
      <c r="B59" s="34" t="s">
        <v>64</v>
      </c>
      <c r="C59" s="26">
        <v>17</v>
      </c>
      <c r="D59" s="40">
        <v>41806</v>
      </c>
      <c r="E59" s="28">
        <v>45291</v>
      </c>
      <c r="F59" s="28"/>
      <c r="G59" s="41">
        <v>29</v>
      </c>
      <c r="H59" s="41">
        <v>29</v>
      </c>
      <c r="I59" s="41">
        <v>822.3</v>
      </c>
      <c r="J59" s="41">
        <v>11</v>
      </c>
      <c r="K59" s="30">
        <v>8</v>
      </c>
      <c r="L59" s="30">
        <v>3</v>
      </c>
      <c r="M59" s="88">
        <v>704.3</v>
      </c>
      <c r="N59" s="84">
        <v>536</v>
      </c>
      <c r="O59" s="84">
        <v>168.3</v>
      </c>
      <c r="P59" s="33">
        <f t="shared" si="4"/>
        <v>39535176.199999996</v>
      </c>
      <c r="Q59" s="33">
        <f t="shared" si="5"/>
        <v>39535176.199999996</v>
      </c>
      <c r="R59" s="33"/>
      <c r="S59" s="33"/>
      <c r="T59" s="33"/>
      <c r="U59" s="32"/>
      <c r="V59" s="17"/>
    </row>
    <row r="60" spans="1:22" s="18" customFormat="1" ht="17.25" customHeight="1">
      <c r="A60" s="36">
        <v>33</v>
      </c>
      <c r="B60" s="34" t="s">
        <v>65</v>
      </c>
      <c r="C60" s="26">
        <v>36</v>
      </c>
      <c r="D60" s="40">
        <v>41988</v>
      </c>
      <c r="E60" s="28">
        <v>45291</v>
      </c>
      <c r="F60" s="28"/>
      <c r="G60" s="41">
        <v>26</v>
      </c>
      <c r="H60" s="41">
        <v>26</v>
      </c>
      <c r="I60" s="41">
        <v>837.5</v>
      </c>
      <c r="J60" s="41">
        <v>12</v>
      </c>
      <c r="K60" s="30">
        <v>9</v>
      </c>
      <c r="L60" s="30">
        <v>3</v>
      </c>
      <c r="M60" s="42">
        <v>836.9</v>
      </c>
      <c r="N60" s="32">
        <v>615.5</v>
      </c>
      <c r="O60" s="32">
        <v>221.4</v>
      </c>
      <c r="P60" s="33">
        <f t="shared" si="4"/>
        <v>46978544.6</v>
      </c>
      <c r="Q60" s="33">
        <f t="shared" si="5"/>
        <v>46978544.6</v>
      </c>
      <c r="R60" s="33"/>
      <c r="S60" s="33"/>
      <c r="T60" s="33"/>
      <c r="U60" s="32"/>
      <c r="V60" s="17"/>
    </row>
    <row r="61" spans="1:22" s="18" customFormat="1" ht="17.25" customHeight="1">
      <c r="A61" s="36">
        <v>34</v>
      </c>
      <c r="B61" s="34" t="s">
        <v>66</v>
      </c>
      <c r="C61" s="26">
        <v>3577</v>
      </c>
      <c r="D61" s="40">
        <v>42698</v>
      </c>
      <c r="E61" s="28">
        <v>45291</v>
      </c>
      <c r="F61" s="28"/>
      <c r="G61" s="41">
        <v>19</v>
      </c>
      <c r="H61" s="41">
        <v>19</v>
      </c>
      <c r="I61" s="41">
        <v>421.1</v>
      </c>
      <c r="J61" s="41">
        <v>8</v>
      </c>
      <c r="K61" s="30">
        <v>4</v>
      </c>
      <c r="L61" s="30">
        <v>4</v>
      </c>
      <c r="M61" s="42">
        <v>421.1</v>
      </c>
      <c r="N61" s="32">
        <v>183.4</v>
      </c>
      <c r="O61" s="32">
        <v>237.7</v>
      </c>
      <c r="P61" s="33">
        <f t="shared" si="4"/>
        <v>23638027.400000002</v>
      </c>
      <c r="Q61" s="33">
        <f t="shared" si="5"/>
        <v>23638027.400000002</v>
      </c>
      <c r="R61" s="33"/>
      <c r="S61" s="33"/>
      <c r="T61" s="33"/>
      <c r="U61" s="32"/>
      <c r="V61" s="17"/>
    </row>
    <row r="62" spans="1:22" s="18" customFormat="1" ht="17.25" customHeight="1">
      <c r="A62" s="36">
        <v>35</v>
      </c>
      <c r="B62" s="34" t="s">
        <v>67</v>
      </c>
      <c r="C62" s="26">
        <v>2230</v>
      </c>
      <c r="D62" s="40">
        <v>42576</v>
      </c>
      <c r="E62" s="28">
        <v>45291</v>
      </c>
      <c r="F62" s="28"/>
      <c r="G62" s="41">
        <v>3</v>
      </c>
      <c r="H62" s="41">
        <v>3</v>
      </c>
      <c r="I62" s="41">
        <v>99.6</v>
      </c>
      <c r="J62" s="41">
        <v>3</v>
      </c>
      <c r="K62" s="30">
        <v>3</v>
      </c>
      <c r="L62" s="30"/>
      <c r="M62" s="42">
        <v>99.6</v>
      </c>
      <c r="N62" s="32">
        <v>99.6</v>
      </c>
      <c r="O62" s="32"/>
      <c r="P62" s="33">
        <f t="shared" si="4"/>
        <v>5982312.647999999</v>
      </c>
      <c r="Q62" s="33">
        <f t="shared" si="5"/>
        <v>5590946.399999999</v>
      </c>
      <c r="R62" s="33"/>
      <c r="S62" s="33"/>
      <c r="T62" s="33"/>
      <c r="U62" s="32">
        <f>Q62/100*7</f>
        <v>391366.24799999996</v>
      </c>
      <c r="V62" s="17"/>
    </row>
    <row r="63" spans="1:22" s="18" customFormat="1" ht="18" customHeight="1">
      <c r="A63" s="36">
        <v>36</v>
      </c>
      <c r="B63" s="34" t="s">
        <v>68</v>
      </c>
      <c r="C63" s="26">
        <v>22</v>
      </c>
      <c r="D63" s="40">
        <v>41457</v>
      </c>
      <c r="E63" s="28">
        <v>45291</v>
      </c>
      <c r="F63" s="28"/>
      <c r="G63" s="41">
        <v>19</v>
      </c>
      <c r="H63" s="41">
        <v>19</v>
      </c>
      <c r="I63" s="41">
        <v>296.5</v>
      </c>
      <c r="J63" s="41">
        <v>9</v>
      </c>
      <c r="K63" s="30">
        <v>4</v>
      </c>
      <c r="L63" s="30">
        <v>5</v>
      </c>
      <c r="M63" s="42">
        <v>296.5</v>
      </c>
      <c r="N63" s="32">
        <v>130.4</v>
      </c>
      <c r="O63" s="32">
        <v>166.1</v>
      </c>
      <c r="P63" s="33">
        <f t="shared" si="4"/>
        <v>16976605.62</v>
      </c>
      <c r="Q63" s="33">
        <f t="shared" si="5"/>
        <v>16643731</v>
      </c>
      <c r="R63" s="33"/>
      <c r="S63" s="33"/>
      <c r="T63" s="33"/>
      <c r="U63" s="32">
        <f>Q63/100*2</f>
        <v>332874.62</v>
      </c>
      <c r="V63" s="17"/>
    </row>
    <row r="64" spans="1:22" s="18" customFormat="1" ht="17.25" customHeight="1">
      <c r="A64" s="36">
        <v>37</v>
      </c>
      <c r="B64" s="34" t="s">
        <v>168</v>
      </c>
      <c r="C64" s="26">
        <v>1328</v>
      </c>
      <c r="D64" s="40">
        <v>42158</v>
      </c>
      <c r="E64" s="28">
        <v>45291</v>
      </c>
      <c r="F64" s="28"/>
      <c r="G64" s="41">
        <v>14</v>
      </c>
      <c r="H64" s="41">
        <v>14</v>
      </c>
      <c r="I64" s="41">
        <v>352.9</v>
      </c>
      <c r="J64" s="41">
        <v>8</v>
      </c>
      <c r="K64" s="30">
        <v>4</v>
      </c>
      <c r="L64" s="30">
        <v>4</v>
      </c>
      <c r="M64" s="42">
        <v>352.9</v>
      </c>
      <c r="N64" s="32">
        <v>178.5</v>
      </c>
      <c r="O64" s="32">
        <v>174.4</v>
      </c>
      <c r="P64" s="33">
        <f t="shared" si="4"/>
        <v>19809688.599999998</v>
      </c>
      <c r="Q64" s="33">
        <f t="shared" si="5"/>
        <v>19809688.599999998</v>
      </c>
      <c r="R64" s="33"/>
      <c r="S64" s="33"/>
      <c r="T64" s="33"/>
      <c r="U64" s="32"/>
      <c r="V64" s="17"/>
    </row>
    <row r="65" spans="1:22" s="18" customFormat="1" ht="17.25" customHeight="1">
      <c r="A65" s="36">
        <v>38</v>
      </c>
      <c r="B65" s="34" t="s">
        <v>165</v>
      </c>
      <c r="C65" s="26">
        <v>35</v>
      </c>
      <c r="D65" s="40">
        <v>41948</v>
      </c>
      <c r="E65" s="28">
        <v>45291</v>
      </c>
      <c r="F65" s="28"/>
      <c r="G65" s="41">
        <v>12</v>
      </c>
      <c r="H65" s="41">
        <v>12</v>
      </c>
      <c r="I65" s="41">
        <v>348.2</v>
      </c>
      <c r="J65" s="41">
        <v>6</v>
      </c>
      <c r="K65" s="30">
        <v>4</v>
      </c>
      <c r="L65" s="30">
        <v>2</v>
      </c>
      <c r="M65" s="88">
        <v>258.7</v>
      </c>
      <c r="N65" s="84">
        <v>170.9</v>
      </c>
      <c r="O65" s="84">
        <v>87.8</v>
      </c>
      <c r="P65" s="33">
        <f t="shared" si="4"/>
        <v>14521865.799999999</v>
      </c>
      <c r="Q65" s="33">
        <f t="shared" si="5"/>
        <v>14521865.799999999</v>
      </c>
      <c r="R65" s="33"/>
      <c r="S65" s="33"/>
      <c r="T65" s="33"/>
      <c r="U65" s="32"/>
      <c r="V65" s="17"/>
    </row>
    <row r="66" spans="1:22" s="18" customFormat="1" ht="17.25" customHeight="1">
      <c r="A66" s="36">
        <v>39</v>
      </c>
      <c r="B66" s="34" t="s">
        <v>69</v>
      </c>
      <c r="C66" s="26">
        <v>2473</v>
      </c>
      <c r="D66" s="40">
        <v>42599</v>
      </c>
      <c r="E66" s="28">
        <v>45291</v>
      </c>
      <c r="F66" s="28"/>
      <c r="G66" s="41">
        <v>18</v>
      </c>
      <c r="H66" s="41">
        <v>18</v>
      </c>
      <c r="I66" s="41">
        <v>359.5</v>
      </c>
      <c r="J66" s="41">
        <v>8</v>
      </c>
      <c r="K66" s="30">
        <v>1</v>
      </c>
      <c r="L66" s="30">
        <v>7</v>
      </c>
      <c r="M66" s="88">
        <v>344</v>
      </c>
      <c r="N66" s="84">
        <v>44.4</v>
      </c>
      <c r="O66" s="84">
        <v>299.6</v>
      </c>
      <c r="P66" s="33">
        <f t="shared" si="4"/>
        <v>20724672.8</v>
      </c>
      <c r="Q66" s="33">
        <f t="shared" si="5"/>
        <v>19310096</v>
      </c>
      <c r="R66" s="33"/>
      <c r="S66" s="33"/>
      <c r="T66" s="33"/>
      <c r="U66" s="32">
        <v>1414576.8</v>
      </c>
      <c r="V66" s="17"/>
    </row>
    <row r="67" spans="1:22" s="18" customFormat="1" ht="17.25" customHeight="1">
      <c r="A67" s="36">
        <v>40</v>
      </c>
      <c r="B67" s="34" t="s">
        <v>70</v>
      </c>
      <c r="C67" s="26">
        <v>25</v>
      </c>
      <c r="D67" s="40">
        <v>41850</v>
      </c>
      <c r="E67" s="28">
        <v>45291</v>
      </c>
      <c r="F67" s="28"/>
      <c r="G67" s="41">
        <v>11</v>
      </c>
      <c r="H67" s="41">
        <v>11</v>
      </c>
      <c r="I67" s="41">
        <v>232.1</v>
      </c>
      <c r="J67" s="41">
        <v>7</v>
      </c>
      <c r="K67" s="30">
        <v>5</v>
      </c>
      <c r="L67" s="30">
        <v>2</v>
      </c>
      <c r="M67" s="42">
        <v>232.1</v>
      </c>
      <c r="N67" s="32">
        <v>174.6</v>
      </c>
      <c r="O67" s="32">
        <v>57.5</v>
      </c>
      <c r="P67" s="33">
        <f t="shared" si="4"/>
        <v>13158988.414</v>
      </c>
      <c r="Q67" s="33">
        <f t="shared" si="5"/>
        <v>13028701.4</v>
      </c>
      <c r="R67" s="33"/>
      <c r="S67" s="33"/>
      <c r="T67" s="33"/>
      <c r="U67" s="32">
        <f>Q67/100*1</f>
        <v>130287.01400000001</v>
      </c>
      <c r="V67" s="17"/>
    </row>
    <row r="68" spans="1:22" s="18" customFormat="1" ht="17.25" customHeight="1">
      <c r="A68" s="36">
        <v>41</v>
      </c>
      <c r="B68" s="34" t="s">
        <v>71</v>
      </c>
      <c r="C68" s="26">
        <v>2842</v>
      </c>
      <c r="D68" s="40">
        <v>42632</v>
      </c>
      <c r="E68" s="28">
        <v>45291</v>
      </c>
      <c r="F68" s="28"/>
      <c r="G68" s="41">
        <v>18</v>
      </c>
      <c r="H68" s="41">
        <v>18</v>
      </c>
      <c r="I68" s="41">
        <v>267.8</v>
      </c>
      <c r="J68" s="41">
        <v>8</v>
      </c>
      <c r="K68" s="30">
        <v>7</v>
      </c>
      <c r="L68" s="30">
        <v>1</v>
      </c>
      <c r="M68" s="42">
        <v>267.8</v>
      </c>
      <c r="N68" s="32">
        <v>237.9</v>
      </c>
      <c r="O68" s="32">
        <v>29.9</v>
      </c>
      <c r="P68" s="33">
        <f t="shared" si="4"/>
        <v>15032685.200000001</v>
      </c>
      <c r="Q68" s="33">
        <f t="shared" si="5"/>
        <v>15032685.200000001</v>
      </c>
      <c r="R68" s="33"/>
      <c r="S68" s="33"/>
      <c r="T68" s="33"/>
      <c r="U68" s="32"/>
      <c r="V68" s="17"/>
    </row>
    <row r="69" spans="1:22" s="18" customFormat="1" ht="17.25" customHeight="1">
      <c r="A69" s="36">
        <v>42</v>
      </c>
      <c r="B69" s="34" t="s">
        <v>72</v>
      </c>
      <c r="C69" s="26">
        <v>33</v>
      </c>
      <c r="D69" s="40">
        <v>41948</v>
      </c>
      <c r="E69" s="28">
        <v>45291</v>
      </c>
      <c r="F69" s="28"/>
      <c r="G69" s="41">
        <v>12</v>
      </c>
      <c r="H69" s="41">
        <v>12</v>
      </c>
      <c r="I69" s="41">
        <v>549.1</v>
      </c>
      <c r="J69" s="41">
        <v>8</v>
      </c>
      <c r="K69" s="30">
        <v>7</v>
      </c>
      <c r="L69" s="30">
        <v>1</v>
      </c>
      <c r="M69" s="42">
        <v>549.1</v>
      </c>
      <c r="N69" s="32">
        <v>480.8</v>
      </c>
      <c r="O69" s="32">
        <v>68.3</v>
      </c>
      <c r="P69" s="33">
        <f t="shared" si="4"/>
        <v>30823179.400000002</v>
      </c>
      <c r="Q69" s="33">
        <f t="shared" si="5"/>
        <v>30823179.400000002</v>
      </c>
      <c r="R69" s="33"/>
      <c r="S69" s="33"/>
      <c r="T69" s="33"/>
      <c r="U69" s="32"/>
      <c r="V69" s="17"/>
    </row>
    <row r="70" spans="1:22" s="18" customFormat="1" ht="17.25" customHeight="1">
      <c r="A70" s="36">
        <v>43</v>
      </c>
      <c r="B70" s="34" t="s">
        <v>73</v>
      </c>
      <c r="C70" s="26">
        <v>621</v>
      </c>
      <c r="D70" s="40">
        <v>42439</v>
      </c>
      <c r="E70" s="28">
        <v>45291</v>
      </c>
      <c r="F70" s="28"/>
      <c r="G70" s="41">
        <v>5</v>
      </c>
      <c r="H70" s="41">
        <v>5</v>
      </c>
      <c r="I70" s="42">
        <v>123</v>
      </c>
      <c r="J70" s="41">
        <v>4</v>
      </c>
      <c r="K70" s="30">
        <v>4</v>
      </c>
      <c r="L70" s="42"/>
      <c r="M70" s="42">
        <v>123</v>
      </c>
      <c r="N70" s="32">
        <v>123</v>
      </c>
      <c r="O70" s="32"/>
      <c r="P70" s="33">
        <f t="shared" si="4"/>
        <v>7249706.1</v>
      </c>
      <c r="Q70" s="33">
        <f t="shared" si="5"/>
        <v>6904482</v>
      </c>
      <c r="R70" s="33"/>
      <c r="S70" s="33"/>
      <c r="T70" s="33"/>
      <c r="U70" s="32">
        <f>Q70/100*5</f>
        <v>345224.10000000003</v>
      </c>
      <c r="V70" s="17"/>
    </row>
    <row r="71" spans="1:22" s="18" customFormat="1" ht="17.25" customHeight="1">
      <c r="A71" s="36">
        <v>44</v>
      </c>
      <c r="B71" s="34" t="s">
        <v>74</v>
      </c>
      <c r="C71" s="26">
        <v>7</v>
      </c>
      <c r="D71" s="40">
        <v>41304</v>
      </c>
      <c r="E71" s="28">
        <v>45291</v>
      </c>
      <c r="F71" s="28"/>
      <c r="G71" s="41">
        <v>3</v>
      </c>
      <c r="H71" s="41">
        <v>3</v>
      </c>
      <c r="I71" s="41">
        <v>94.8</v>
      </c>
      <c r="J71" s="41">
        <v>2</v>
      </c>
      <c r="K71" s="30">
        <v>2</v>
      </c>
      <c r="L71" s="30"/>
      <c r="M71" s="88">
        <v>32.1</v>
      </c>
      <c r="N71" s="84">
        <v>32.1</v>
      </c>
      <c r="O71" s="84"/>
      <c r="P71" s="33">
        <f t="shared" si="4"/>
        <v>3143504</v>
      </c>
      <c r="Q71" s="33">
        <f t="shared" si="5"/>
        <v>1801901.4000000001</v>
      </c>
      <c r="R71" s="33"/>
      <c r="S71" s="33"/>
      <c r="T71" s="33"/>
      <c r="U71" s="32">
        <v>1341602.6</v>
      </c>
      <c r="V71" s="17"/>
    </row>
    <row r="72" spans="1:22" s="18" customFormat="1" ht="17.25" customHeight="1">
      <c r="A72" s="36">
        <v>45</v>
      </c>
      <c r="B72" s="34" t="s">
        <v>75</v>
      </c>
      <c r="C72" s="26">
        <v>9</v>
      </c>
      <c r="D72" s="40">
        <v>41499</v>
      </c>
      <c r="E72" s="28">
        <v>45291</v>
      </c>
      <c r="F72" s="28"/>
      <c r="G72" s="41">
        <v>17</v>
      </c>
      <c r="H72" s="41">
        <v>17</v>
      </c>
      <c r="I72" s="41">
        <v>359.3</v>
      </c>
      <c r="J72" s="41">
        <v>10</v>
      </c>
      <c r="K72" s="30">
        <v>3</v>
      </c>
      <c r="L72" s="30">
        <v>7</v>
      </c>
      <c r="M72" s="88">
        <v>280.1</v>
      </c>
      <c r="N72" s="84">
        <v>94.1</v>
      </c>
      <c r="O72" s="84">
        <v>186</v>
      </c>
      <c r="P72" s="33">
        <f t="shared" si="4"/>
        <v>17670983.2</v>
      </c>
      <c r="Q72" s="33">
        <f t="shared" si="5"/>
        <v>15723133.4</v>
      </c>
      <c r="R72" s="33"/>
      <c r="S72" s="33"/>
      <c r="T72" s="33"/>
      <c r="U72" s="32">
        <v>1947849.8</v>
      </c>
      <c r="V72" s="17"/>
    </row>
    <row r="73" spans="1:21" s="18" customFormat="1" ht="17.25" customHeight="1">
      <c r="A73" s="36">
        <v>46</v>
      </c>
      <c r="B73" s="34" t="s">
        <v>76</v>
      </c>
      <c r="C73" s="26">
        <v>20</v>
      </c>
      <c r="D73" s="40">
        <v>41806</v>
      </c>
      <c r="E73" s="28">
        <v>45291</v>
      </c>
      <c r="F73" s="28"/>
      <c r="G73" s="41">
        <v>8</v>
      </c>
      <c r="H73" s="41">
        <v>8</v>
      </c>
      <c r="I73" s="41">
        <v>99.6</v>
      </c>
      <c r="J73" s="41">
        <v>3</v>
      </c>
      <c r="K73" s="30">
        <v>1</v>
      </c>
      <c r="L73" s="30">
        <v>2</v>
      </c>
      <c r="M73" s="42">
        <v>99.6</v>
      </c>
      <c r="N73" s="32">
        <v>29.5</v>
      </c>
      <c r="O73" s="32">
        <v>70.1</v>
      </c>
      <c r="P73" s="33">
        <f t="shared" si="4"/>
        <v>5590946.399999999</v>
      </c>
      <c r="Q73" s="33">
        <f t="shared" si="5"/>
        <v>5590946.399999999</v>
      </c>
      <c r="R73" s="33"/>
      <c r="S73" s="33"/>
      <c r="T73" s="33"/>
      <c r="U73" s="32"/>
    </row>
    <row r="74" spans="1:21" s="18" customFormat="1" ht="17.25" customHeight="1">
      <c r="A74" s="36">
        <v>47</v>
      </c>
      <c r="B74" s="34" t="s">
        <v>77</v>
      </c>
      <c r="C74" s="26">
        <v>3571</v>
      </c>
      <c r="D74" s="40">
        <v>42698</v>
      </c>
      <c r="E74" s="28">
        <v>45291</v>
      </c>
      <c r="F74" s="28"/>
      <c r="G74" s="41">
        <v>10</v>
      </c>
      <c r="H74" s="41">
        <v>10</v>
      </c>
      <c r="I74" s="41">
        <v>120.1</v>
      </c>
      <c r="J74" s="41">
        <v>3</v>
      </c>
      <c r="K74" s="30">
        <v>1</v>
      </c>
      <c r="L74" s="30">
        <v>2</v>
      </c>
      <c r="M74" s="42">
        <v>120.1</v>
      </c>
      <c r="N74" s="32">
        <v>29.3</v>
      </c>
      <c r="O74" s="32">
        <v>90.8</v>
      </c>
      <c r="P74" s="33">
        <f t="shared" si="4"/>
        <v>6741693.399999999</v>
      </c>
      <c r="Q74" s="33">
        <f t="shared" si="5"/>
        <v>6741693.399999999</v>
      </c>
      <c r="R74" s="33"/>
      <c r="S74" s="33"/>
      <c r="T74" s="33"/>
      <c r="U74" s="32"/>
    </row>
    <row r="75" spans="1:21" s="18" customFormat="1" ht="17.25" customHeight="1">
      <c r="A75" s="36">
        <v>48</v>
      </c>
      <c r="B75" s="34" t="s">
        <v>78</v>
      </c>
      <c r="C75" s="26">
        <v>24</v>
      </c>
      <c r="D75" s="40">
        <v>41850</v>
      </c>
      <c r="E75" s="28">
        <v>45291</v>
      </c>
      <c r="F75" s="28"/>
      <c r="G75" s="41">
        <v>5</v>
      </c>
      <c r="H75" s="41">
        <v>5</v>
      </c>
      <c r="I75" s="41">
        <v>78.5</v>
      </c>
      <c r="J75" s="41">
        <v>2</v>
      </c>
      <c r="K75" s="30"/>
      <c r="L75" s="30">
        <v>2</v>
      </c>
      <c r="M75" s="42">
        <v>78.5</v>
      </c>
      <c r="N75" s="32"/>
      <c r="O75" s="32">
        <v>78.5</v>
      </c>
      <c r="P75" s="33">
        <f t="shared" si="4"/>
        <v>4406519</v>
      </c>
      <c r="Q75" s="33">
        <f t="shared" si="5"/>
        <v>4406519</v>
      </c>
      <c r="R75" s="33"/>
      <c r="S75" s="33"/>
      <c r="T75" s="33"/>
      <c r="U75" s="32"/>
    </row>
    <row r="76" spans="1:21" s="18" customFormat="1" ht="24" customHeight="1">
      <c r="A76" s="36">
        <v>49</v>
      </c>
      <c r="B76" s="34" t="s">
        <v>170</v>
      </c>
      <c r="C76" s="26">
        <v>3575</v>
      </c>
      <c r="D76" s="40">
        <v>42698</v>
      </c>
      <c r="E76" s="28">
        <v>45291</v>
      </c>
      <c r="F76" s="28"/>
      <c r="G76" s="41">
        <v>9</v>
      </c>
      <c r="H76" s="41">
        <v>9</v>
      </c>
      <c r="I76" s="41">
        <v>143.5</v>
      </c>
      <c r="J76" s="41">
        <v>5</v>
      </c>
      <c r="K76" s="30">
        <v>4</v>
      </c>
      <c r="L76" s="30">
        <v>1</v>
      </c>
      <c r="M76" s="88">
        <v>110</v>
      </c>
      <c r="N76" s="84">
        <v>78.8</v>
      </c>
      <c r="O76" s="84">
        <v>31.2</v>
      </c>
      <c r="P76" s="33">
        <f t="shared" si="4"/>
        <v>8038388.8</v>
      </c>
      <c r="Q76" s="33">
        <f t="shared" si="5"/>
        <v>6174740</v>
      </c>
      <c r="R76" s="33"/>
      <c r="S76" s="33"/>
      <c r="T76" s="33"/>
      <c r="U76" s="32">
        <v>1863648.8</v>
      </c>
    </row>
    <row r="77" spans="1:21" s="18" customFormat="1" ht="18" customHeight="1">
      <c r="A77" s="36">
        <v>50</v>
      </c>
      <c r="B77" s="34" t="s">
        <v>79</v>
      </c>
      <c r="C77" s="26">
        <v>1692</v>
      </c>
      <c r="D77" s="40">
        <v>42530</v>
      </c>
      <c r="E77" s="28">
        <v>45291</v>
      </c>
      <c r="F77" s="28"/>
      <c r="G77" s="41">
        <v>5</v>
      </c>
      <c r="H77" s="41">
        <v>5</v>
      </c>
      <c r="I77" s="41">
        <v>64.4</v>
      </c>
      <c r="J77" s="41">
        <v>2</v>
      </c>
      <c r="K77" s="43">
        <v>2</v>
      </c>
      <c r="L77" s="43"/>
      <c r="M77" s="42">
        <v>64.4</v>
      </c>
      <c r="N77" s="44">
        <v>64.4</v>
      </c>
      <c r="O77" s="45"/>
      <c r="P77" s="33">
        <f t="shared" si="4"/>
        <v>3687330.1920000003</v>
      </c>
      <c r="Q77" s="33">
        <f t="shared" si="5"/>
        <v>3615029.6</v>
      </c>
      <c r="R77" s="33"/>
      <c r="S77" s="33"/>
      <c r="T77" s="33"/>
      <c r="U77" s="32">
        <f>Q77/100*2</f>
        <v>72300.592</v>
      </c>
    </row>
    <row r="78" spans="1:21" s="18" customFormat="1" ht="18" customHeight="1">
      <c r="A78" s="36">
        <v>51</v>
      </c>
      <c r="B78" s="34" t="s">
        <v>80</v>
      </c>
      <c r="C78" s="26">
        <v>1904</v>
      </c>
      <c r="D78" s="40">
        <v>42550</v>
      </c>
      <c r="E78" s="28">
        <v>45291</v>
      </c>
      <c r="F78" s="28"/>
      <c r="G78" s="41">
        <v>2</v>
      </c>
      <c r="H78" s="41">
        <v>2</v>
      </c>
      <c r="I78" s="41">
        <v>140.8</v>
      </c>
      <c r="J78" s="41">
        <v>2</v>
      </c>
      <c r="K78" s="43">
        <v>1</v>
      </c>
      <c r="L78" s="43">
        <v>1</v>
      </c>
      <c r="M78" s="42">
        <v>73.5</v>
      </c>
      <c r="N78" s="44">
        <v>41.7</v>
      </c>
      <c r="O78" s="45">
        <v>31.8</v>
      </c>
      <c r="P78" s="33">
        <f t="shared" si="4"/>
        <v>4125849</v>
      </c>
      <c r="Q78" s="33">
        <f t="shared" si="5"/>
        <v>4125849</v>
      </c>
      <c r="R78" s="33"/>
      <c r="S78" s="33"/>
      <c r="T78" s="33"/>
      <c r="U78" s="32"/>
    </row>
    <row r="79" spans="1:21" s="18" customFormat="1" ht="18" customHeight="1">
      <c r="A79" s="36">
        <v>52</v>
      </c>
      <c r="B79" s="34" t="s">
        <v>81</v>
      </c>
      <c r="C79" s="26">
        <v>1463</v>
      </c>
      <c r="D79" s="40">
        <v>42173</v>
      </c>
      <c r="E79" s="28">
        <v>45291</v>
      </c>
      <c r="F79" s="28"/>
      <c r="G79" s="41">
        <v>5</v>
      </c>
      <c r="H79" s="41">
        <v>5</v>
      </c>
      <c r="I79" s="41">
        <v>98</v>
      </c>
      <c r="J79" s="41">
        <v>3</v>
      </c>
      <c r="K79" s="43">
        <v>1</v>
      </c>
      <c r="L79" s="43">
        <v>2</v>
      </c>
      <c r="M79" s="42">
        <v>98</v>
      </c>
      <c r="N79" s="44">
        <v>30.1</v>
      </c>
      <c r="O79" s="45">
        <v>67.9</v>
      </c>
      <c r="P79" s="33">
        <f t="shared" si="4"/>
        <v>5501132</v>
      </c>
      <c r="Q79" s="33">
        <f t="shared" si="5"/>
        <v>5501132</v>
      </c>
      <c r="R79" s="33"/>
      <c r="S79" s="33"/>
      <c r="T79" s="33"/>
      <c r="U79" s="32"/>
    </row>
    <row r="80" spans="1:21" s="18" customFormat="1" ht="18" customHeight="1">
      <c r="A80" s="36">
        <v>53</v>
      </c>
      <c r="B80" s="34" t="s">
        <v>82</v>
      </c>
      <c r="C80" s="26">
        <v>32</v>
      </c>
      <c r="D80" s="40">
        <v>41089</v>
      </c>
      <c r="E80" s="28">
        <v>44926</v>
      </c>
      <c r="F80" s="28"/>
      <c r="G80" s="41">
        <v>8</v>
      </c>
      <c r="H80" s="41">
        <v>8</v>
      </c>
      <c r="I80" s="41">
        <v>123.1</v>
      </c>
      <c r="J80" s="41">
        <v>5</v>
      </c>
      <c r="K80" s="43">
        <v>5</v>
      </c>
      <c r="L80" s="43"/>
      <c r="M80" s="42">
        <v>123.1</v>
      </c>
      <c r="N80" s="44">
        <v>123.1</v>
      </c>
      <c r="O80" s="45"/>
      <c r="P80" s="33">
        <f t="shared" si="4"/>
        <v>7393802.078</v>
      </c>
      <c r="Q80" s="33">
        <f t="shared" si="5"/>
        <v>6910095.399999999</v>
      </c>
      <c r="R80" s="33"/>
      <c r="S80" s="33"/>
      <c r="T80" s="33"/>
      <c r="U80" s="32">
        <f>Q80/100*7</f>
        <v>483706.67799999996</v>
      </c>
    </row>
    <row r="81" spans="1:21" s="18" customFormat="1" ht="18" customHeight="1">
      <c r="A81" s="36">
        <v>54</v>
      </c>
      <c r="B81" s="34" t="s">
        <v>83</v>
      </c>
      <c r="C81" s="26">
        <v>3570</v>
      </c>
      <c r="D81" s="40">
        <v>42698</v>
      </c>
      <c r="E81" s="28">
        <v>45291</v>
      </c>
      <c r="F81" s="28"/>
      <c r="G81" s="41">
        <v>37</v>
      </c>
      <c r="H81" s="41">
        <v>37</v>
      </c>
      <c r="I81" s="41">
        <v>556.3</v>
      </c>
      <c r="J81" s="41">
        <v>9</v>
      </c>
      <c r="K81" s="43">
        <v>2</v>
      </c>
      <c r="L81" s="43">
        <v>7</v>
      </c>
      <c r="M81" s="42">
        <v>556.2</v>
      </c>
      <c r="N81" s="44">
        <v>136.6</v>
      </c>
      <c r="O81" s="45">
        <v>419.6</v>
      </c>
      <c r="P81" s="33">
        <f t="shared" si="4"/>
        <v>31221730.8</v>
      </c>
      <c r="Q81" s="33">
        <f t="shared" si="5"/>
        <v>31221730.8</v>
      </c>
      <c r="R81" s="33"/>
      <c r="S81" s="33"/>
      <c r="T81" s="33"/>
      <c r="U81" s="32"/>
    </row>
    <row r="82" spans="1:21" s="18" customFormat="1" ht="17.25" customHeight="1">
      <c r="A82" s="36">
        <v>55</v>
      </c>
      <c r="B82" s="34" t="s">
        <v>173</v>
      </c>
      <c r="C82" s="26">
        <v>8</v>
      </c>
      <c r="D82" s="40">
        <v>41304</v>
      </c>
      <c r="E82" s="28">
        <v>45291</v>
      </c>
      <c r="F82" s="28"/>
      <c r="G82" s="41">
        <v>13</v>
      </c>
      <c r="H82" s="41">
        <v>13</v>
      </c>
      <c r="I82" s="41">
        <v>427.6</v>
      </c>
      <c r="J82" s="41">
        <v>8</v>
      </c>
      <c r="K82" s="43">
        <v>8</v>
      </c>
      <c r="L82" s="43"/>
      <c r="M82" s="42">
        <v>427.6</v>
      </c>
      <c r="N82" s="44">
        <v>427.6</v>
      </c>
      <c r="O82" s="45"/>
      <c r="P82" s="33">
        <f t="shared" si="4"/>
        <v>24002898.400000002</v>
      </c>
      <c r="Q82" s="33">
        <f t="shared" si="5"/>
        <v>24002898.400000002</v>
      </c>
      <c r="R82" s="33"/>
      <c r="S82" s="33"/>
      <c r="T82" s="33"/>
      <c r="U82" s="32"/>
    </row>
    <row r="83" spans="1:21" s="18" customFormat="1" ht="18" customHeight="1">
      <c r="A83" s="36">
        <v>56</v>
      </c>
      <c r="B83" s="34" t="s">
        <v>84</v>
      </c>
      <c r="C83" s="26">
        <v>921</v>
      </c>
      <c r="D83" s="40">
        <v>42464</v>
      </c>
      <c r="E83" s="28">
        <v>45291</v>
      </c>
      <c r="F83" s="28"/>
      <c r="G83" s="41">
        <v>4</v>
      </c>
      <c r="H83" s="41">
        <v>4</v>
      </c>
      <c r="I83" s="41">
        <v>75.4</v>
      </c>
      <c r="J83" s="41">
        <v>3</v>
      </c>
      <c r="K83" s="43"/>
      <c r="L83" s="43">
        <v>3</v>
      </c>
      <c r="M83" s="42">
        <v>75.4</v>
      </c>
      <c r="N83" s="44"/>
      <c r="O83" s="45">
        <v>75.4</v>
      </c>
      <c r="P83" s="33">
        <f t="shared" si="4"/>
        <v>4715256.000000001</v>
      </c>
      <c r="Q83" s="33">
        <f t="shared" si="5"/>
        <v>4232503.600000001</v>
      </c>
      <c r="R83" s="33"/>
      <c r="S83" s="33"/>
      <c r="T83" s="33"/>
      <c r="U83" s="32">
        <v>482752.4</v>
      </c>
    </row>
    <row r="84" spans="1:21" s="18" customFormat="1" ht="18" customHeight="1">
      <c r="A84" s="36">
        <v>57</v>
      </c>
      <c r="B84" s="34" t="s">
        <v>85</v>
      </c>
      <c r="C84" s="26">
        <v>2458</v>
      </c>
      <c r="D84" s="40">
        <v>42597</v>
      </c>
      <c r="E84" s="28">
        <v>45291</v>
      </c>
      <c r="F84" s="28"/>
      <c r="G84" s="41">
        <v>11</v>
      </c>
      <c r="H84" s="41">
        <v>11</v>
      </c>
      <c r="I84" s="41">
        <v>102.6</v>
      </c>
      <c r="J84" s="41">
        <v>3</v>
      </c>
      <c r="K84" s="43"/>
      <c r="L84" s="43">
        <v>3</v>
      </c>
      <c r="M84" s="42">
        <v>75</v>
      </c>
      <c r="N84" s="44"/>
      <c r="O84" s="45">
        <v>75</v>
      </c>
      <c r="P84" s="33">
        <f t="shared" si="4"/>
        <v>4715256</v>
      </c>
      <c r="Q84" s="33">
        <f t="shared" si="5"/>
        <v>4210050</v>
      </c>
      <c r="R84" s="33"/>
      <c r="S84" s="33"/>
      <c r="T84" s="33"/>
      <c r="U84" s="32">
        <v>505206</v>
      </c>
    </row>
    <row r="85" spans="1:21" s="18" customFormat="1" ht="18" customHeight="1">
      <c r="A85" s="36">
        <v>58</v>
      </c>
      <c r="B85" s="34" t="s">
        <v>157</v>
      </c>
      <c r="C85" s="26">
        <v>71</v>
      </c>
      <c r="D85" s="40">
        <v>41180</v>
      </c>
      <c r="E85" s="28">
        <v>44926</v>
      </c>
      <c r="F85" s="28"/>
      <c r="G85" s="41">
        <v>4</v>
      </c>
      <c r="H85" s="41">
        <v>4</v>
      </c>
      <c r="I85" s="41">
        <v>77.1</v>
      </c>
      <c r="J85" s="41">
        <v>2</v>
      </c>
      <c r="K85" s="43"/>
      <c r="L85" s="43">
        <v>2</v>
      </c>
      <c r="M85" s="42">
        <v>77.1</v>
      </c>
      <c r="N85" s="44"/>
      <c r="O85" s="45">
        <v>77.1</v>
      </c>
      <c r="P85" s="33">
        <f t="shared" si="4"/>
        <v>4630886.597999999</v>
      </c>
      <c r="Q85" s="33">
        <f t="shared" si="5"/>
        <v>4327931.399999999</v>
      </c>
      <c r="R85" s="33"/>
      <c r="S85" s="33"/>
      <c r="T85" s="33"/>
      <c r="U85" s="32">
        <f>Q85/100*7</f>
        <v>302955.1979999999</v>
      </c>
    </row>
    <row r="86" spans="1:21" s="18" customFormat="1" ht="17.25" customHeight="1">
      <c r="A86" s="36">
        <v>59</v>
      </c>
      <c r="B86" s="34" t="s">
        <v>86</v>
      </c>
      <c r="C86" s="35">
        <v>2925</v>
      </c>
      <c r="D86" s="38">
        <v>42641</v>
      </c>
      <c r="E86" s="28">
        <v>45291</v>
      </c>
      <c r="F86" s="37"/>
      <c r="G86" s="39">
        <v>22</v>
      </c>
      <c r="H86" s="39">
        <v>22</v>
      </c>
      <c r="I86" s="37">
        <v>123.1</v>
      </c>
      <c r="J86" s="37">
        <v>5</v>
      </c>
      <c r="K86" s="39"/>
      <c r="L86" s="39">
        <v>5</v>
      </c>
      <c r="M86" s="37">
        <v>103.4</v>
      </c>
      <c r="N86" s="37"/>
      <c r="O86" s="39">
        <v>103.4</v>
      </c>
      <c r="P86" s="33">
        <f t="shared" si="4"/>
        <v>7909280.600000001</v>
      </c>
      <c r="Q86" s="33">
        <f t="shared" si="5"/>
        <v>5804255.600000001</v>
      </c>
      <c r="R86" s="39"/>
      <c r="S86" s="39"/>
      <c r="T86" s="39"/>
      <c r="U86" s="32">
        <v>2105025</v>
      </c>
    </row>
    <row r="87" spans="1:21" s="18" customFormat="1" ht="17.25" customHeight="1">
      <c r="A87" s="36">
        <v>60</v>
      </c>
      <c r="B87" s="34" t="s">
        <v>169</v>
      </c>
      <c r="C87" s="35">
        <v>2649</v>
      </c>
      <c r="D87" s="38">
        <v>42282</v>
      </c>
      <c r="E87" s="28">
        <v>45291</v>
      </c>
      <c r="F87" s="37"/>
      <c r="G87" s="39">
        <v>2</v>
      </c>
      <c r="H87" s="39">
        <v>2</v>
      </c>
      <c r="I87" s="37">
        <v>63.4</v>
      </c>
      <c r="J87" s="37">
        <v>2</v>
      </c>
      <c r="K87" s="39">
        <v>2</v>
      </c>
      <c r="L87" s="39"/>
      <c r="M87" s="37">
        <v>61.2</v>
      </c>
      <c r="N87" s="37">
        <v>61.2</v>
      </c>
      <c r="O87" s="39"/>
      <c r="P87" s="33">
        <f t="shared" si="4"/>
        <v>3435400.8000000003</v>
      </c>
      <c r="Q87" s="33">
        <f t="shared" si="5"/>
        <v>3435400.8000000003</v>
      </c>
      <c r="R87" s="39"/>
      <c r="S87" s="39"/>
      <c r="T87" s="39"/>
      <c r="U87" s="32"/>
    </row>
    <row r="88" spans="1:21" s="18" customFormat="1" ht="16.5" customHeight="1">
      <c r="A88" s="36">
        <v>61</v>
      </c>
      <c r="B88" s="34" t="s">
        <v>87</v>
      </c>
      <c r="C88" s="35">
        <v>2649</v>
      </c>
      <c r="D88" s="38">
        <v>42282</v>
      </c>
      <c r="E88" s="28">
        <v>45291</v>
      </c>
      <c r="F88" s="37"/>
      <c r="G88" s="39">
        <v>12</v>
      </c>
      <c r="H88" s="39">
        <v>12</v>
      </c>
      <c r="I88" s="37">
        <v>241.3</v>
      </c>
      <c r="J88" s="37">
        <v>7</v>
      </c>
      <c r="K88" s="39">
        <v>6</v>
      </c>
      <c r="L88" s="39">
        <v>1</v>
      </c>
      <c r="M88" s="37">
        <v>241.3</v>
      </c>
      <c r="N88" s="37">
        <v>212</v>
      </c>
      <c r="O88" s="39">
        <v>29.3</v>
      </c>
      <c r="P88" s="33">
        <f t="shared" si="4"/>
        <v>13545134.200000001</v>
      </c>
      <c r="Q88" s="33">
        <f t="shared" si="5"/>
        <v>13545134.200000001</v>
      </c>
      <c r="R88" s="39"/>
      <c r="S88" s="39"/>
      <c r="T88" s="39"/>
      <c r="U88" s="32"/>
    </row>
    <row r="89" spans="1:21" s="18" customFormat="1" ht="17.25" customHeight="1">
      <c r="A89" s="36" t="s">
        <v>155</v>
      </c>
      <c r="B89" s="34" t="s">
        <v>88</v>
      </c>
      <c r="C89" s="79">
        <v>20</v>
      </c>
      <c r="D89" s="38">
        <v>41850</v>
      </c>
      <c r="E89" s="28">
        <v>45291</v>
      </c>
      <c r="F89" s="37"/>
      <c r="G89" s="39">
        <v>7</v>
      </c>
      <c r="H89" s="39">
        <v>7</v>
      </c>
      <c r="I89" s="37">
        <v>119.4</v>
      </c>
      <c r="J89" s="37">
        <v>4</v>
      </c>
      <c r="K89" s="39">
        <v>4</v>
      </c>
      <c r="L89" s="39"/>
      <c r="M89" s="37">
        <v>119.4</v>
      </c>
      <c r="N89" s="37">
        <v>119.4</v>
      </c>
      <c r="O89" s="39"/>
      <c r="P89" s="33">
        <f t="shared" si="4"/>
        <v>7308646.800000001</v>
      </c>
      <c r="Q89" s="33">
        <f t="shared" si="5"/>
        <v>6702399.600000001</v>
      </c>
      <c r="R89" s="39"/>
      <c r="S89" s="39"/>
      <c r="T89" s="39"/>
      <c r="U89" s="32">
        <v>606247.2</v>
      </c>
    </row>
    <row r="90" spans="1:21" s="18" customFormat="1" ht="18" customHeight="1">
      <c r="A90" s="36">
        <v>63</v>
      </c>
      <c r="B90" s="58" t="s">
        <v>89</v>
      </c>
      <c r="C90" s="35">
        <v>2499</v>
      </c>
      <c r="D90" s="38">
        <v>42600</v>
      </c>
      <c r="E90" s="28">
        <v>45291</v>
      </c>
      <c r="F90" s="37"/>
      <c r="G90" s="39">
        <v>14</v>
      </c>
      <c r="H90" s="39">
        <v>14</v>
      </c>
      <c r="I90" s="37">
        <v>186.8</v>
      </c>
      <c r="J90" s="37">
        <v>5</v>
      </c>
      <c r="K90" s="39">
        <v>3</v>
      </c>
      <c r="L90" s="39">
        <v>2</v>
      </c>
      <c r="M90" s="37">
        <v>186.8</v>
      </c>
      <c r="N90" s="37">
        <v>106.3</v>
      </c>
      <c r="O90" s="39">
        <v>80.5</v>
      </c>
      <c r="P90" s="33">
        <f t="shared" si="4"/>
        <v>11114981.072</v>
      </c>
      <c r="Q90" s="33">
        <f t="shared" si="5"/>
        <v>10485831.200000001</v>
      </c>
      <c r="R90" s="39"/>
      <c r="S90" s="39"/>
      <c r="T90" s="39"/>
      <c r="U90" s="32">
        <f>Q90/100*6</f>
        <v>629149.872</v>
      </c>
    </row>
    <row r="91" spans="1:21" s="18" customFormat="1" ht="18" customHeight="1">
      <c r="A91" s="36">
        <v>64</v>
      </c>
      <c r="B91" s="58" t="s">
        <v>90</v>
      </c>
      <c r="C91" s="35">
        <v>3999</v>
      </c>
      <c r="D91" s="38">
        <v>42725</v>
      </c>
      <c r="E91" s="28">
        <v>45291</v>
      </c>
      <c r="F91" s="37"/>
      <c r="G91" s="39">
        <v>5</v>
      </c>
      <c r="H91" s="39">
        <v>5</v>
      </c>
      <c r="I91" s="37">
        <v>58.8</v>
      </c>
      <c r="J91" s="37">
        <v>2</v>
      </c>
      <c r="K91" s="39">
        <v>1</v>
      </c>
      <c r="L91" s="39">
        <v>1</v>
      </c>
      <c r="M91" s="37">
        <v>58.8</v>
      </c>
      <c r="N91" s="37">
        <v>29.3</v>
      </c>
      <c r="O91" s="39">
        <v>29.5</v>
      </c>
      <c r="P91" s="33">
        <f t="shared" si="4"/>
        <v>3300679.1999999997</v>
      </c>
      <c r="Q91" s="33">
        <f t="shared" si="5"/>
        <v>3300679.1999999997</v>
      </c>
      <c r="R91" s="39"/>
      <c r="S91" s="39"/>
      <c r="T91" s="39"/>
      <c r="U91" s="32"/>
    </row>
    <row r="92" spans="1:21" s="18" customFormat="1" ht="18" customHeight="1">
      <c r="A92" s="36">
        <v>65</v>
      </c>
      <c r="B92" s="58" t="s">
        <v>91</v>
      </c>
      <c r="C92" s="35">
        <v>81</v>
      </c>
      <c r="D92" s="38">
        <v>42384</v>
      </c>
      <c r="E92" s="28">
        <v>45291</v>
      </c>
      <c r="F92" s="37"/>
      <c r="G92" s="39">
        <v>5</v>
      </c>
      <c r="H92" s="39">
        <v>5</v>
      </c>
      <c r="I92" s="89">
        <v>81</v>
      </c>
      <c r="J92" s="37">
        <v>2</v>
      </c>
      <c r="K92" s="39">
        <v>1</v>
      </c>
      <c r="L92" s="39">
        <v>1</v>
      </c>
      <c r="M92" s="89">
        <v>81</v>
      </c>
      <c r="N92" s="37">
        <v>33.4</v>
      </c>
      <c r="O92" s="39">
        <v>47.6</v>
      </c>
      <c r="P92" s="33">
        <f t="shared" si="4"/>
        <v>4546854</v>
      </c>
      <c r="Q92" s="33">
        <f t="shared" si="5"/>
        <v>4546854</v>
      </c>
      <c r="R92" s="39"/>
      <c r="S92" s="39"/>
      <c r="T92" s="39"/>
      <c r="U92" s="32"/>
    </row>
    <row r="93" spans="1:21" s="18" customFormat="1" ht="18" customHeight="1">
      <c r="A93" s="36">
        <v>66</v>
      </c>
      <c r="B93" s="58" t="s">
        <v>174</v>
      </c>
      <c r="C93" s="35">
        <v>42</v>
      </c>
      <c r="D93" s="46">
        <v>41621</v>
      </c>
      <c r="E93" s="28">
        <v>45291</v>
      </c>
      <c r="F93" s="35"/>
      <c r="G93" s="30">
        <v>10</v>
      </c>
      <c r="H93" s="30">
        <v>10</v>
      </c>
      <c r="I93" s="30">
        <v>258.77</v>
      </c>
      <c r="J93" s="30">
        <v>6</v>
      </c>
      <c r="K93" s="30">
        <v>3</v>
      </c>
      <c r="L93" s="30">
        <v>3</v>
      </c>
      <c r="M93" s="83">
        <v>187.37</v>
      </c>
      <c r="N93" s="84">
        <v>102</v>
      </c>
      <c r="O93" s="83">
        <v>85.37</v>
      </c>
      <c r="P93" s="33">
        <f aca="true" t="shared" si="6" ref="P93:P156">Q93+U93</f>
        <v>14918733.18</v>
      </c>
      <c r="Q93" s="33">
        <f aca="true" t="shared" si="7" ref="Q93:Q156">M93*56134</f>
        <v>10517827.58</v>
      </c>
      <c r="R93" s="30"/>
      <c r="S93" s="30"/>
      <c r="T93" s="30"/>
      <c r="U93" s="32">
        <v>4400905.6</v>
      </c>
    </row>
    <row r="94" spans="1:21" s="18" customFormat="1" ht="18" customHeight="1">
      <c r="A94" s="36">
        <v>67</v>
      </c>
      <c r="B94" s="58" t="s">
        <v>160</v>
      </c>
      <c r="C94" s="35">
        <v>35</v>
      </c>
      <c r="D94" s="46">
        <v>41562</v>
      </c>
      <c r="E94" s="28">
        <v>45291</v>
      </c>
      <c r="F94" s="35"/>
      <c r="G94" s="30">
        <v>8</v>
      </c>
      <c r="H94" s="30">
        <v>8</v>
      </c>
      <c r="I94" s="30">
        <v>111.6</v>
      </c>
      <c r="J94" s="30">
        <v>4</v>
      </c>
      <c r="K94" s="30"/>
      <c r="L94" s="30">
        <v>4</v>
      </c>
      <c r="M94" s="30">
        <v>111.6</v>
      </c>
      <c r="N94" s="30"/>
      <c r="O94" s="30">
        <v>111.6</v>
      </c>
      <c r="P94" s="33">
        <f t="shared" si="6"/>
        <v>6389845.488</v>
      </c>
      <c r="Q94" s="33">
        <f t="shared" si="7"/>
        <v>6264554.399999999</v>
      </c>
      <c r="R94" s="30"/>
      <c r="S94" s="30"/>
      <c r="T94" s="30"/>
      <c r="U94" s="32">
        <f>Q94/100*2</f>
        <v>125291.08799999999</v>
      </c>
    </row>
    <row r="95" spans="1:21" s="18" customFormat="1" ht="18" customHeight="1">
      <c r="A95" s="36">
        <v>68</v>
      </c>
      <c r="B95" s="34" t="s">
        <v>92</v>
      </c>
      <c r="C95" s="26">
        <v>2471</v>
      </c>
      <c r="D95" s="27">
        <v>42599</v>
      </c>
      <c r="E95" s="28">
        <v>45291</v>
      </c>
      <c r="F95" s="28"/>
      <c r="G95" s="41">
        <v>4</v>
      </c>
      <c r="H95" s="41">
        <v>4</v>
      </c>
      <c r="I95" s="41">
        <v>184.3</v>
      </c>
      <c r="J95" s="41">
        <v>1</v>
      </c>
      <c r="K95" s="43"/>
      <c r="L95" s="43">
        <v>1</v>
      </c>
      <c r="M95" s="42">
        <v>52.4</v>
      </c>
      <c r="N95" s="44"/>
      <c r="O95" s="45">
        <v>52.4</v>
      </c>
      <c r="P95" s="33">
        <f t="shared" si="6"/>
        <v>2941421.6</v>
      </c>
      <c r="Q95" s="33">
        <f t="shared" si="7"/>
        <v>2941421.6</v>
      </c>
      <c r="R95" s="32"/>
      <c r="S95" s="32"/>
      <c r="T95" s="32"/>
      <c r="U95" s="32"/>
    </row>
    <row r="96" spans="1:21" s="18" customFormat="1" ht="18" customHeight="1">
      <c r="A96" s="36">
        <v>69</v>
      </c>
      <c r="B96" s="34" t="s">
        <v>93</v>
      </c>
      <c r="C96" s="26">
        <v>85</v>
      </c>
      <c r="D96" s="27">
        <v>41257</v>
      </c>
      <c r="E96" s="28">
        <v>44926</v>
      </c>
      <c r="F96" s="28"/>
      <c r="G96" s="41">
        <v>30</v>
      </c>
      <c r="H96" s="41">
        <v>30</v>
      </c>
      <c r="I96" s="41">
        <v>823.2</v>
      </c>
      <c r="J96" s="41">
        <v>12</v>
      </c>
      <c r="K96" s="43">
        <v>8</v>
      </c>
      <c r="L96" s="43">
        <v>4</v>
      </c>
      <c r="M96" s="88">
        <v>794.8</v>
      </c>
      <c r="N96" s="84">
        <v>543.2</v>
      </c>
      <c r="O96" s="90">
        <v>251.6</v>
      </c>
      <c r="P96" s="33">
        <f t="shared" si="6"/>
        <v>44615303.199999996</v>
      </c>
      <c r="Q96" s="33">
        <f t="shared" si="7"/>
        <v>44615303.199999996</v>
      </c>
      <c r="R96" s="32"/>
      <c r="S96" s="32"/>
      <c r="T96" s="32"/>
      <c r="U96" s="32"/>
    </row>
    <row r="97" spans="1:21" s="18" customFormat="1" ht="18" customHeight="1">
      <c r="A97" s="36">
        <v>70</v>
      </c>
      <c r="B97" s="34" t="s">
        <v>94</v>
      </c>
      <c r="C97" s="26">
        <v>2</v>
      </c>
      <c r="D97" s="27">
        <v>41670</v>
      </c>
      <c r="E97" s="28">
        <v>45291</v>
      </c>
      <c r="F97" s="28"/>
      <c r="G97" s="41">
        <v>22</v>
      </c>
      <c r="H97" s="41">
        <v>22</v>
      </c>
      <c r="I97" s="41">
        <v>572.1</v>
      </c>
      <c r="J97" s="41">
        <v>9</v>
      </c>
      <c r="K97" s="43">
        <v>5</v>
      </c>
      <c r="L97" s="43">
        <v>4</v>
      </c>
      <c r="M97" s="42">
        <v>496.8</v>
      </c>
      <c r="N97" s="44">
        <v>282.5</v>
      </c>
      <c r="O97" s="45">
        <v>214.3</v>
      </c>
      <c r="P97" s="33">
        <f t="shared" si="6"/>
        <v>27887371.2</v>
      </c>
      <c r="Q97" s="33">
        <f t="shared" si="7"/>
        <v>27887371.2</v>
      </c>
      <c r="R97" s="32"/>
      <c r="S97" s="32"/>
      <c r="T97" s="32"/>
      <c r="U97" s="32"/>
    </row>
    <row r="98" spans="1:21" s="18" customFormat="1" ht="18" customHeight="1">
      <c r="A98" s="36">
        <v>71</v>
      </c>
      <c r="B98" s="34" t="s">
        <v>95</v>
      </c>
      <c r="C98" s="26">
        <v>31</v>
      </c>
      <c r="D98" s="27">
        <v>41530</v>
      </c>
      <c r="E98" s="28">
        <v>45291</v>
      </c>
      <c r="F98" s="28"/>
      <c r="G98" s="41">
        <v>19</v>
      </c>
      <c r="H98" s="41">
        <v>19</v>
      </c>
      <c r="I98" s="41">
        <v>569.9</v>
      </c>
      <c r="J98" s="41">
        <v>8</v>
      </c>
      <c r="K98" s="43">
        <v>5</v>
      </c>
      <c r="L98" s="43">
        <v>3</v>
      </c>
      <c r="M98" s="42">
        <v>525.3</v>
      </c>
      <c r="N98" s="44">
        <v>319.8</v>
      </c>
      <c r="O98" s="45">
        <v>205.5</v>
      </c>
      <c r="P98" s="33">
        <f t="shared" si="6"/>
        <v>30076934.004</v>
      </c>
      <c r="Q98" s="33">
        <f t="shared" si="7"/>
        <v>29487190.2</v>
      </c>
      <c r="R98" s="32"/>
      <c r="S98" s="32"/>
      <c r="T98" s="32"/>
      <c r="U98" s="32">
        <f>Q98/100*2</f>
        <v>589743.804</v>
      </c>
    </row>
    <row r="99" spans="1:21" s="18" customFormat="1" ht="18" customHeight="1">
      <c r="A99" s="36">
        <v>72</v>
      </c>
      <c r="B99" s="34" t="s">
        <v>96</v>
      </c>
      <c r="C99" s="26">
        <v>1540</v>
      </c>
      <c r="D99" s="27">
        <v>42178</v>
      </c>
      <c r="E99" s="28">
        <v>45291</v>
      </c>
      <c r="F99" s="28"/>
      <c r="G99" s="41">
        <v>32</v>
      </c>
      <c r="H99" s="41">
        <v>32</v>
      </c>
      <c r="I99" s="41">
        <v>554</v>
      </c>
      <c r="J99" s="41">
        <v>9</v>
      </c>
      <c r="K99" s="43"/>
      <c r="L99" s="43">
        <v>9</v>
      </c>
      <c r="M99" s="88">
        <v>509.6</v>
      </c>
      <c r="N99" s="44"/>
      <c r="O99" s="90">
        <v>509.6</v>
      </c>
      <c r="P99" s="33">
        <f t="shared" si="6"/>
        <v>29178004.128000002</v>
      </c>
      <c r="Q99" s="33">
        <f t="shared" si="7"/>
        <v>28605886.400000002</v>
      </c>
      <c r="R99" s="32"/>
      <c r="S99" s="32"/>
      <c r="T99" s="32"/>
      <c r="U99" s="32">
        <f>Q99/100*2</f>
        <v>572117.728</v>
      </c>
    </row>
    <row r="100" spans="1:21" s="18" customFormat="1" ht="18" customHeight="1">
      <c r="A100" s="36">
        <v>73</v>
      </c>
      <c r="B100" s="34" t="s">
        <v>97</v>
      </c>
      <c r="C100" s="26">
        <v>3</v>
      </c>
      <c r="D100" s="27">
        <v>42065</v>
      </c>
      <c r="E100" s="28">
        <v>45291</v>
      </c>
      <c r="F100" s="28"/>
      <c r="G100" s="41">
        <v>8</v>
      </c>
      <c r="H100" s="41">
        <v>8</v>
      </c>
      <c r="I100" s="41">
        <v>248.2</v>
      </c>
      <c r="J100" s="41">
        <v>6</v>
      </c>
      <c r="K100" s="43">
        <v>5</v>
      </c>
      <c r="L100" s="43">
        <v>1</v>
      </c>
      <c r="M100" s="88">
        <v>248.2</v>
      </c>
      <c r="N100" s="84">
        <v>223.7</v>
      </c>
      <c r="O100" s="90">
        <v>24.5</v>
      </c>
      <c r="P100" s="33">
        <f t="shared" si="6"/>
        <v>14211107.976</v>
      </c>
      <c r="Q100" s="33">
        <f t="shared" si="7"/>
        <v>13932458.799999999</v>
      </c>
      <c r="R100" s="32"/>
      <c r="S100" s="32"/>
      <c r="T100" s="32"/>
      <c r="U100" s="32">
        <f>Q100/100*2</f>
        <v>278649.176</v>
      </c>
    </row>
    <row r="101" spans="1:21" s="18" customFormat="1" ht="18" customHeight="1">
      <c r="A101" s="36">
        <v>74</v>
      </c>
      <c r="B101" s="34" t="s">
        <v>98</v>
      </c>
      <c r="C101" s="26">
        <v>1</v>
      </c>
      <c r="D101" s="27">
        <v>42019</v>
      </c>
      <c r="E101" s="28">
        <v>45291</v>
      </c>
      <c r="F101" s="28"/>
      <c r="G101" s="41">
        <v>31</v>
      </c>
      <c r="H101" s="41">
        <v>31</v>
      </c>
      <c r="I101" s="41">
        <v>659.81</v>
      </c>
      <c r="J101" s="41">
        <v>13</v>
      </c>
      <c r="K101" s="43">
        <v>8</v>
      </c>
      <c r="L101" s="43">
        <v>5</v>
      </c>
      <c r="M101" s="88">
        <v>630.2</v>
      </c>
      <c r="N101" s="84">
        <v>451.3</v>
      </c>
      <c r="O101" s="90">
        <v>178.9</v>
      </c>
      <c r="P101" s="33">
        <f t="shared" si="6"/>
        <v>45359640.04000001</v>
      </c>
      <c r="Q101" s="33">
        <f t="shared" si="7"/>
        <v>35375646.800000004</v>
      </c>
      <c r="R101" s="32"/>
      <c r="S101" s="32"/>
      <c r="T101" s="32"/>
      <c r="U101" s="32">
        <v>9983993.24</v>
      </c>
    </row>
    <row r="102" spans="1:21" s="18" customFormat="1" ht="18" customHeight="1">
      <c r="A102" s="36">
        <v>75</v>
      </c>
      <c r="B102" s="34" t="s">
        <v>99</v>
      </c>
      <c r="C102" s="26">
        <v>3937</v>
      </c>
      <c r="D102" s="27">
        <v>42723</v>
      </c>
      <c r="E102" s="28">
        <v>45291</v>
      </c>
      <c r="F102" s="28"/>
      <c r="G102" s="41">
        <v>13</v>
      </c>
      <c r="H102" s="41">
        <v>13</v>
      </c>
      <c r="I102" s="41">
        <v>242.5</v>
      </c>
      <c r="J102" s="41">
        <v>6</v>
      </c>
      <c r="K102" s="43">
        <v>2</v>
      </c>
      <c r="L102" s="43">
        <v>4</v>
      </c>
      <c r="M102" s="88">
        <v>241.3</v>
      </c>
      <c r="N102" s="84">
        <v>89.1</v>
      </c>
      <c r="O102" s="90">
        <v>152.2</v>
      </c>
      <c r="P102" s="33">
        <f t="shared" si="6"/>
        <v>13816036.884000001</v>
      </c>
      <c r="Q102" s="33">
        <f t="shared" si="7"/>
        <v>13545134.200000001</v>
      </c>
      <c r="R102" s="32"/>
      <c r="S102" s="32"/>
      <c r="T102" s="32"/>
      <c r="U102" s="32">
        <f>Q102/100*2</f>
        <v>270902.684</v>
      </c>
    </row>
    <row r="103" spans="1:21" s="18" customFormat="1" ht="18" customHeight="1">
      <c r="A103" s="36">
        <v>76</v>
      </c>
      <c r="B103" s="34" t="s">
        <v>100</v>
      </c>
      <c r="C103" s="26">
        <v>3940</v>
      </c>
      <c r="D103" s="27">
        <v>42723</v>
      </c>
      <c r="E103" s="28">
        <v>45291</v>
      </c>
      <c r="F103" s="28"/>
      <c r="G103" s="41">
        <v>11</v>
      </c>
      <c r="H103" s="41">
        <v>11</v>
      </c>
      <c r="I103" s="42">
        <v>235</v>
      </c>
      <c r="J103" s="41">
        <v>8</v>
      </c>
      <c r="K103" s="43">
        <v>6</v>
      </c>
      <c r="L103" s="43">
        <v>2</v>
      </c>
      <c r="M103" s="88">
        <v>230.7</v>
      </c>
      <c r="N103" s="84">
        <v>197.1</v>
      </c>
      <c r="O103" s="90">
        <v>33.6</v>
      </c>
      <c r="P103" s="33">
        <f t="shared" si="6"/>
        <v>14897963.6</v>
      </c>
      <c r="Q103" s="33">
        <f t="shared" si="7"/>
        <v>12950113.799999999</v>
      </c>
      <c r="R103" s="32"/>
      <c r="S103" s="32"/>
      <c r="T103" s="32"/>
      <c r="U103" s="32">
        <v>1947849.8</v>
      </c>
    </row>
    <row r="104" spans="1:21" s="18" customFormat="1" ht="18" customHeight="1">
      <c r="A104" s="36">
        <v>77</v>
      </c>
      <c r="B104" s="34" t="s">
        <v>175</v>
      </c>
      <c r="C104" s="26">
        <v>1</v>
      </c>
      <c r="D104" s="27">
        <v>41499</v>
      </c>
      <c r="E104" s="28">
        <v>45291</v>
      </c>
      <c r="F104" s="28"/>
      <c r="G104" s="41">
        <v>20</v>
      </c>
      <c r="H104" s="41">
        <v>20</v>
      </c>
      <c r="I104" s="41">
        <v>230.9</v>
      </c>
      <c r="J104" s="41">
        <v>7</v>
      </c>
      <c r="K104" s="43">
        <v>2</v>
      </c>
      <c r="L104" s="43">
        <v>5</v>
      </c>
      <c r="M104" s="88">
        <v>206.9</v>
      </c>
      <c r="N104" s="84">
        <v>57.1</v>
      </c>
      <c r="O104" s="90">
        <v>149.8</v>
      </c>
      <c r="P104" s="33">
        <f t="shared" si="6"/>
        <v>12427113.321999999</v>
      </c>
      <c r="Q104" s="33">
        <f t="shared" si="7"/>
        <v>11614124.6</v>
      </c>
      <c r="R104" s="32"/>
      <c r="S104" s="32"/>
      <c r="T104" s="32"/>
      <c r="U104" s="32">
        <f>Q104/100*7</f>
        <v>812988.722</v>
      </c>
    </row>
    <row r="105" spans="1:21" s="18" customFormat="1" ht="18" customHeight="1">
      <c r="A105" s="36">
        <v>78</v>
      </c>
      <c r="B105" s="34" t="s">
        <v>101</v>
      </c>
      <c r="C105" s="26">
        <v>3938</v>
      </c>
      <c r="D105" s="27">
        <v>42723</v>
      </c>
      <c r="E105" s="28">
        <v>45291</v>
      </c>
      <c r="F105" s="28"/>
      <c r="G105" s="41">
        <v>15</v>
      </c>
      <c r="H105" s="41">
        <v>15</v>
      </c>
      <c r="I105" s="41">
        <v>297</v>
      </c>
      <c r="J105" s="41">
        <v>6</v>
      </c>
      <c r="K105" s="43">
        <v>2</v>
      </c>
      <c r="L105" s="43">
        <v>4</v>
      </c>
      <c r="M105" s="42">
        <v>297</v>
      </c>
      <c r="N105" s="44">
        <v>113.3</v>
      </c>
      <c r="O105" s="45">
        <v>183.7</v>
      </c>
      <c r="P105" s="33">
        <f t="shared" si="6"/>
        <v>16671798</v>
      </c>
      <c r="Q105" s="33">
        <f t="shared" si="7"/>
        <v>16671798</v>
      </c>
      <c r="R105" s="32"/>
      <c r="S105" s="32"/>
      <c r="T105" s="32"/>
      <c r="U105" s="32"/>
    </row>
    <row r="106" spans="1:21" s="18" customFormat="1" ht="18" customHeight="1">
      <c r="A106" s="36">
        <v>79</v>
      </c>
      <c r="B106" s="34" t="s">
        <v>102</v>
      </c>
      <c r="C106" s="26">
        <v>3574</v>
      </c>
      <c r="D106" s="27">
        <v>42698</v>
      </c>
      <c r="E106" s="28">
        <v>45291</v>
      </c>
      <c r="F106" s="28"/>
      <c r="G106" s="41">
        <v>22</v>
      </c>
      <c r="H106" s="41">
        <v>22</v>
      </c>
      <c r="I106" s="41">
        <v>455.1</v>
      </c>
      <c r="J106" s="41">
        <v>9</v>
      </c>
      <c r="K106" s="43">
        <v>7</v>
      </c>
      <c r="L106" s="43">
        <v>2</v>
      </c>
      <c r="M106" s="42">
        <v>455.1</v>
      </c>
      <c r="N106" s="44">
        <v>364.5</v>
      </c>
      <c r="O106" s="45">
        <v>90.6</v>
      </c>
      <c r="P106" s="33">
        <f t="shared" si="6"/>
        <v>26312980.902000003</v>
      </c>
      <c r="Q106" s="33">
        <f t="shared" si="7"/>
        <v>25546583.400000002</v>
      </c>
      <c r="R106" s="32"/>
      <c r="S106" s="32"/>
      <c r="T106" s="32"/>
      <c r="U106" s="32">
        <f>Q106/100*3</f>
        <v>766397.5020000001</v>
      </c>
    </row>
    <row r="107" spans="1:21" s="18" customFormat="1" ht="18" customHeight="1">
      <c r="A107" s="36">
        <v>80</v>
      </c>
      <c r="B107" s="34" t="s">
        <v>103</v>
      </c>
      <c r="C107" s="26">
        <v>30</v>
      </c>
      <c r="D107" s="27">
        <v>41530</v>
      </c>
      <c r="E107" s="28">
        <v>45291</v>
      </c>
      <c r="F107" s="28"/>
      <c r="G107" s="41">
        <v>14</v>
      </c>
      <c r="H107" s="41">
        <v>14</v>
      </c>
      <c r="I107" s="41">
        <v>166.5</v>
      </c>
      <c r="J107" s="41">
        <v>4</v>
      </c>
      <c r="K107" s="43"/>
      <c r="L107" s="43">
        <v>4</v>
      </c>
      <c r="M107" s="42">
        <v>141.7</v>
      </c>
      <c r="N107" s="44"/>
      <c r="O107" s="45">
        <v>141.7</v>
      </c>
      <c r="P107" s="33">
        <f t="shared" si="6"/>
        <v>8113271.556</v>
      </c>
      <c r="Q107" s="33">
        <f t="shared" si="7"/>
        <v>7954187.8</v>
      </c>
      <c r="R107" s="32"/>
      <c r="S107" s="32"/>
      <c r="T107" s="32"/>
      <c r="U107" s="32">
        <f>Q107/100*2</f>
        <v>159083.756</v>
      </c>
    </row>
    <row r="108" spans="1:21" s="18" customFormat="1" ht="18" customHeight="1">
      <c r="A108" s="36">
        <v>81</v>
      </c>
      <c r="B108" s="34" t="s">
        <v>104</v>
      </c>
      <c r="C108" s="26">
        <v>26</v>
      </c>
      <c r="D108" s="27">
        <v>41457</v>
      </c>
      <c r="E108" s="28">
        <v>45291</v>
      </c>
      <c r="F108" s="28"/>
      <c r="G108" s="41">
        <v>15</v>
      </c>
      <c r="H108" s="41">
        <v>15</v>
      </c>
      <c r="I108" s="41">
        <v>602.5</v>
      </c>
      <c r="J108" s="41">
        <v>11</v>
      </c>
      <c r="K108" s="43">
        <v>9</v>
      </c>
      <c r="L108" s="43">
        <v>2</v>
      </c>
      <c r="M108" s="42">
        <v>602.5</v>
      </c>
      <c r="N108" s="44">
        <v>486.3</v>
      </c>
      <c r="O108" s="45">
        <v>116.2</v>
      </c>
      <c r="P108" s="33">
        <f t="shared" si="6"/>
        <v>34835357.05</v>
      </c>
      <c r="Q108" s="33">
        <f t="shared" si="7"/>
        <v>33820735</v>
      </c>
      <c r="R108" s="32"/>
      <c r="S108" s="32"/>
      <c r="T108" s="32"/>
      <c r="U108" s="32">
        <f>Q108/100*3</f>
        <v>1014622.0499999999</v>
      </c>
    </row>
    <row r="109" spans="1:21" s="18" customFormat="1" ht="18" customHeight="1">
      <c r="A109" s="36">
        <v>82</v>
      </c>
      <c r="B109" s="34" t="s">
        <v>105</v>
      </c>
      <c r="C109" s="26">
        <v>2839</v>
      </c>
      <c r="D109" s="27">
        <v>42632</v>
      </c>
      <c r="E109" s="28">
        <v>45291</v>
      </c>
      <c r="F109" s="28"/>
      <c r="G109" s="41">
        <v>8</v>
      </c>
      <c r="H109" s="41">
        <v>8</v>
      </c>
      <c r="I109" s="41">
        <v>176.2</v>
      </c>
      <c r="J109" s="41">
        <v>4</v>
      </c>
      <c r="K109" s="43">
        <v>1</v>
      </c>
      <c r="L109" s="43">
        <v>3</v>
      </c>
      <c r="M109" s="42">
        <v>176.2</v>
      </c>
      <c r="N109" s="44">
        <v>44.6</v>
      </c>
      <c r="O109" s="45">
        <v>131.6</v>
      </c>
      <c r="P109" s="33">
        <f t="shared" si="6"/>
        <v>9890810.799999999</v>
      </c>
      <c r="Q109" s="33">
        <f t="shared" si="7"/>
        <v>9890810.799999999</v>
      </c>
      <c r="R109" s="32"/>
      <c r="S109" s="32"/>
      <c r="T109" s="32"/>
      <c r="U109" s="32"/>
    </row>
    <row r="110" spans="1:21" s="18" customFormat="1" ht="18" customHeight="1">
      <c r="A110" s="36">
        <v>83</v>
      </c>
      <c r="B110" s="34" t="s">
        <v>106</v>
      </c>
      <c r="C110" s="26">
        <v>3941</v>
      </c>
      <c r="D110" s="27">
        <v>42723</v>
      </c>
      <c r="E110" s="28">
        <v>45291</v>
      </c>
      <c r="F110" s="28"/>
      <c r="G110" s="41">
        <v>1</v>
      </c>
      <c r="H110" s="41">
        <v>1</v>
      </c>
      <c r="I110" s="41">
        <v>78.3</v>
      </c>
      <c r="J110" s="41">
        <v>1</v>
      </c>
      <c r="K110" s="43">
        <v>1</v>
      </c>
      <c r="L110" s="43"/>
      <c r="M110" s="42">
        <v>25.7</v>
      </c>
      <c r="N110" s="44">
        <v>25.7</v>
      </c>
      <c r="O110" s="45"/>
      <c r="P110" s="33">
        <f t="shared" si="6"/>
        <v>1571752</v>
      </c>
      <c r="Q110" s="33">
        <f t="shared" si="7"/>
        <v>1442643.8</v>
      </c>
      <c r="R110" s="32"/>
      <c r="S110" s="32"/>
      <c r="T110" s="32"/>
      <c r="U110" s="32">
        <v>129108.2</v>
      </c>
    </row>
    <row r="111" spans="1:21" s="18" customFormat="1" ht="18" customHeight="1">
      <c r="A111" s="36">
        <v>84</v>
      </c>
      <c r="B111" s="34" t="s">
        <v>107</v>
      </c>
      <c r="C111" s="26">
        <v>5</v>
      </c>
      <c r="D111" s="27">
        <v>41304</v>
      </c>
      <c r="E111" s="28">
        <v>45291</v>
      </c>
      <c r="F111" s="28"/>
      <c r="G111" s="41">
        <v>22</v>
      </c>
      <c r="H111" s="41">
        <v>22</v>
      </c>
      <c r="I111" s="41">
        <v>321.8</v>
      </c>
      <c r="J111" s="41">
        <v>8</v>
      </c>
      <c r="K111" s="43">
        <v>3</v>
      </c>
      <c r="L111" s="43">
        <v>5</v>
      </c>
      <c r="M111" s="42">
        <v>321.8</v>
      </c>
      <c r="N111" s="44">
        <v>113</v>
      </c>
      <c r="O111" s="45">
        <v>208.8</v>
      </c>
      <c r="P111" s="33">
        <f t="shared" si="6"/>
        <v>18063921.2</v>
      </c>
      <c r="Q111" s="33">
        <f t="shared" si="7"/>
        <v>18063921.2</v>
      </c>
      <c r="R111" s="32"/>
      <c r="S111" s="32"/>
      <c r="T111" s="32"/>
      <c r="U111" s="32"/>
    </row>
    <row r="112" spans="1:21" s="18" customFormat="1" ht="18" customHeight="1">
      <c r="A112" s="36">
        <v>85</v>
      </c>
      <c r="B112" s="34" t="s">
        <v>108</v>
      </c>
      <c r="C112" s="26">
        <v>1681</v>
      </c>
      <c r="D112" s="27">
        <v>42193</v>
      </c>
      <c r="E112" s="28">
        <v>45291</v>
      </c>
      <c r="F112" s="28"/>
      <c r="G112" s="41">
        <v>8</v>
      </c>
      <c r="H112" s="41">
        <v>8</v>
      </c>
      <c r="I112" s="41">
        <v>211.7</v>
      </c>
      <c r="J112" s="41">
        <v>6</v>
      </c>
      <c r="K112" s="43">
        <v>5</v>
      </c>
      <c r="L112" s="43">
        <v>1</v>
      </c>
      <c r="M112" s="42">
        <v>211.7</v>
      </c>
      <c r="N112" s="44">
        <v>179.6</v>
      </c>
      <c r="O112" s="45">
        <v>32.1</v>
      </c>
      <c r="P112" s="33">
        <f t="shared" si="6"/>
        <v>11883567.799999999</v>
      </c>
      <c r="Q112" s="33">
        <f t="shared" si="7"/>
        <v>11883567.799999999</v>
      </c>
      <c r="R112" s="32"/>
      <c r="S112" s="32"/>
      <c r="T112" s="32"/>
      <c r="U112" s="32"/>
    </row>
    <row r="113" spans="1:21" s="18" customFormat="1" ht="18" customHeight="1">
      <c r="A113" s="36">
        <v>86</v>
      </c>
      <c r="B113" s="34" t="s">
        <v>166</v>
      </c>
      <c r="C113" s="26">
        <v>11</v>
      </c>
      <c r="D113" s="27">
        <v>41754</v>
      </c>
      <c r="E113" s="28">
        <v>45291</v>
      </c>
      <c r="F113" s="28"/>
      <c r="G113" s="41">
        <v>27</v>
      </c>
      <c r="H113" s="41">
        <v>27</v>
      </c>
      <c r="I113" s="41">
        <v>435.6</v>
      </c>
      <c r="J113" s="41">
        <v>15</v>
      </c>
      <c r="K113" s="43">
        <v>8</v>
      </c>
      <c r="L113" s="43">
        <v>7</v>
      </c>
      <c r="M113" s="42">
        <v>409.1</v>
      </c>
      <c r="N113" s="44">
        <v>263</v>
      </c>
      <c r="O113" s="45">
        <v>146.1</v>
      </c>
      <c r="P113" s="33">
        <f t="shared" si="6"/>
        <v>26792758.200000003</v>
      </c>
      <c r="Q113" s="33">
        <f t="shared" si="7"/>
        <v>22964419.400000002</v>
      </c>
      <c r="R113" s="32"/>
      <c r="S113" s="32"/>
      <c r="T113" s="32"/>
      <c r="U113" s="32">
        <v>3828338.8</v>
      </c>
    </row>
    <row r="114" spans="1:21" s="18" customFormat="1" ht="18" customHeight="1">
      <c r="A114" s="36">
        <v>87</v>
      </c>
      <c r="B114" s="34" t="s">
        <v>109</v>
      </c>
      <c r="C114" s="26">
        <v>3692</v>
      </c>
      <c r="D114" s="27">
        <v>42706</v>
      </c>
      <c r="E114" s="28">
        <v>45291</v>
      </c>
      <c r="F114" s="28"/>
      <c r="G114" s="41">
        <v>13</v>
      </c>
      <c r="H114" s="41">
        <v>13</v>
      </c>
      <c r="I114" s="41">
        <v>498.2</v>
      </c>
      <c r="J114" s="41">
        <v>8</v>
      </c>
      <c r="K114" s="43">
        <v>7</v>
      </c>
      <c r="L114" s="43">
        <v>1</v>
      </c>
      <c r="M114" s="42">
        <v>498.2</v>
      </c>
      <c r="N114" s="44">
        <v>444</v>
      </c>
      <c r="O114" s="45">
        <v>54.2</v>
      </c>
      <c r="P114" s="33">
        <f t="shared" si="6"/>
        <v>27965958.8</v>
      </c>
      <c r="Q114" s="33">
        <f t="shared" si="7"/>
        <v>27965958.8</v>
      </c>
      <c r="R114" s="32"/>
      <c r="S114" s="32"/>
      <c r="T114" s="32"/>
      <c r="U114" s="32"/>
    </row>
    <row r="115" spans="1:21" s="18" customFormat="1" ht="18" customHeight="1">
      <c r="A115" s="36">
        <v>88</v>
      </c>
      <c r="B115" s="34" t="s">
        <v>177</v>
      </c>
      <c r="C115" s="26">
        <v>12</v>
      </c>
      <c r="D115" s="27">
        <v>41754</v>
      </c>
      <c r="E115" s="28">
        <v>45291</v>
      </c>
      <c r="F115" s="28"/>
      <c r="G115" s="41">
        <v>12</v>
      </c>
      <c r="H115" s="41">
        <v>12</v>
      </c>
      <c r="I115" s="41">
        <v>412.7</v>
      </c>
      <c r="J115" s="41">
        <v>8</v>
      </c>
      <c r="K115" s="43">
        <v>7</v>
      </c>
      <c r="L115" s="43">
        <v>1</v>
      </c>
      <c r="M115" s="42">
        <v>412.7</v>
      </c>
      <c r="N115" s="44">
        <v>350.7</v>
      </c>
      <c r="O115" s="45">
        <v>62</v>
      </c>
      <c r="P115" s="33">
        <f t="shared" si="6"/>
        <v>23166501.8</v>
      </c>
      <c r="Q115" s="33">
        <f t="shared" si="7"/>
        <v>23166501.8</v>
      </c>
      <c r="R115" s="32"/>
      <c r="S115" s="32"/>
      <c r="T115" s="32"/>
      <c r="U115" s="32"/>
    </row>
    <row r="116" spans="1:21" s="18" customFormat="1" ht="18" customHeight="1">
      <c r="A116" s="36">
        <v>89</v>
      </c>
      <c r="B116" s="34" t="s">
        <v>110</v>
      </c>
      <c r="C116" s="26">
        <v>26</v>
      </c>
      <c r="D116" s="27">
        <v>41850</v>
      </c>
      <c r="E116" s="28">
        <v>45291</v>
      </c>
      <c r="F116" s="28"/>
      <c r="G116" s="41">
        <v>11</v>
      </c>
      <c r="H116" s="41">
        <v>11</v>
      </c>
      <c r="I116" s="41">
        <v>410.4</v>
      </c>
      <c r="J116" s="41">
        <v>8</v>
      </c>
      <c r="K116" s="43">
        <v>8</v>
      </c>
      <c r="L116" s="43"/>
      <c r="M116" s="42">
        <v>410.4</v>
      </c>
      <c r="N116" s="44">
        <v>410.4</v>
      </c>
      <c r="O116" s="45"/>
      <c r="P116" s="33">
        <f t="shared" si="6"/>
        <v>23037393.599999998</v>
      </c>
      <c r="Q116" s="33">
        <f t="shared" si="7"/>
        <v>23037393.599999998</v>
      </c>
      <c r="R116" s="32"/>
      <c r="S116" s="32"/>
      <c r="T116" s="32"/>
      <c r="U116" s="32"/>
    </row>
    <row r="117" spans="1:21" s="18" customFormat="1" ht="18" customHeight="1">
      <c r="A117" s="36">
        <v>90</v>
      </c>
      <c r="B117" s="34" t="s">
        <v>167</v>
      </c>
      <c r="C117" s="26">
        <v>21</v>
      </c>
      <c r="D117" s="27">
        <v>41850</v>
      </c>
      <c r="E117" s="28">
        <v>45291</v>
      </c>
      <c r="F117" s="28"/>
      <c r="G117" s="41">
        <v>13</v>
      </c>
      <c r="H117" s="41">
        <v>13</v>
      </c>
      <c r="I117" s="41">
        <v>408.7</v>
      </c>
      <c r="J117" s="41">
        <v>8</v>
      </c>
      <c r="K117" s="43">
        <v>7</v>
      </c>
      <c r="L117" s="43">
        <v>1</v>
      </c>
      <c r="M117" s="88">
        <v>408.8</v>
      </c>
      <c r="N117" s="44">
        <v>361.6</v>
      </c>
      <c r="O117" s="90">
        <v>47.2</v>
      </c>
      <c r="P117" s="33">
        <f t="shared" si="6"/>
        <v>22947579.2</v>
      </c>
      <c r="Q117" s="33">
        <f t="shared" si="7"/>
        <v>22947579.2</v>
      </c>
      <c r="R117" s="32"/>
      <c r="S117" s="32"/>
      <c r="T117" s="32"/>
      <c r="U117" s="32"/>
    </row>
    <row r="118" spans="1:21" s="18" customFormat="1" ht="18" customHeight="1">
      <c r="A118" s="36">
        <v>91</v>
      </c>
      <c r="B118" s="34" t="s">
        <v>176</v>
      </c>
      <c r="C118" s="26">
        <v>22</v>
      </c>
      <c r="D118" s="27">
        <v>41850</v>
      </c>
      <c r="E118" s="28">
        <v>45291</v>
      </c>
      <c r="F118" s="28"/>
      <c r="G118" s="41">
        <v>13</v>
      </c>
      <c r="H118" s="41">
        <v>13</v>
      </c>
      <c r="I118" s="41">
        <v>410.9</v>
      </c>
      <c r="J118" s="41">
        <v>8</v>
      </c>
      <c r="K118" s="43">
        <v>7</v>
      </c>
      <c r="L118" s="43">
        <v>1</v>
      </c>
      <c r="M118" s="42">
        <v>410.9</v>
      </c>
      <c r="N118" s="44">
        <v>361.6</v>
      </c>
      <c r="O118" s="45">
        <v>49.3</v>
      </c>
      <c r="P118" s="33">
        <f t="shared" si="6"/>
        <v>23065460.599999998</v>
      </c>
      <c r="Q118" s="33">
        <f t="shared" si="7"/>
        <v>23065460.599999998</v>
      </c>
      <c r="R118" s="32"/>
      <c r="S118" s="32"/>
      <c r="T118" s="32"/>
      <c r="U118" s="32"/>
    </row>
    <row r="119" spans="1:21" s="18" customFormat="1" ht="18" customHeight="1">
      <c r="A119" s="36">
        <v>92</v>
      </c>
      <c r="B119" s="34" t="s">
        <v>111</v>
      </c>
      <c r="C119" s="26">
        <v>39</v>
      </c>
      <c r="D119" s="27">
        <v>41621</v>
      </c>
      <c r="E119" s="28">
        <v>45291</v>
      </c>
      <c r="F119" s="28"/>
      <c r="G119" s="41">
        <v>8</v>
      </c>
      <c r="H119" s="41">
        <v>8</v>
      </c>
      <c r="I119" s="41">
        <v>109.3</v>
      </c>
      <c r="J119" s="41">
        <v>4</v>
      </c>
      <c r="K119" s="43">
        <v>2</v>
      </c>
      <c r="L119" s="43">
        <v>2</v>
      </c>
      <c r="M119" s="42">
        <v>109.3</v>
      </c>
      <c r="N119" s="44">
        <v>54.9</v>
      </c>
      <c r="O119" s="45">
        <v>54.4</v>
      </c>
      <c r="P119" s="33">
        <f t="shared" si="6"/>
        <v>6319509.586</v>
      </c>
      <c r="Q119" s="33">
        <f t="shared" si="7"/>
        <v>6135446.2</v>
      </c>
      <c r="R119" s="32"/>
      <c r="S119" s="32"/>
      <c r="T119" s="32"/>
      <c r="U119" s="32">
        <f>Q119/100*3</f>
        <v>184063.386</v>
      </c>
    </row>
    <row r="120" spans="1:21" s="18" customFormat="1" ht="18" customHeight="1">
      <c r="A120" s="36">
        <v>93</v>
      </c>
      <c r="B120" s="34" t="s">
        <v>112</v>
      </c>
      <c r="C120" s="26">
        <v>18</v>
      </c>
      <c r="D120" s="27">
        <v>41407</v>
      </c>
      <c r="E120" s="28">
        <v>45291</v>
      </c>
      <c r="F120" s="28"/>
      <c r="G120" s="41">
        <v>25</v>
      </c>
      <c r="H120" s="41">
        <v>25</v>
      </c>
      <c r="I120" s="41">
        <v>839</v>
      </c>
      <c r="J120" s="41">
        <v>12</v>
      </c>
      <c r="K120" s="43">
        <v>5</v>
      </c>
      <c r="L120" s="43">
        <v>7</v>
      </c>
      <c r="M120" s="42">
        <v>781.2</v>
      </c>
      <c r="N120" s="44">
        <v>299.1</v>
      </c>
      <c r="O120" s="45">
        <v>482.1</v>
      </c>
      <c r="P120" s="33">
        <f t="shared" si="6"/>
        <v>44728918.416</v>
      </c>
      <c r="Q120" s="33">
        <f t="shared" si="7"/>
        <v>43851880.800000004</v>
      </c>
      <c r="R120" s="32"/>
      <c r="S120" s="32"/>
      <c r="T120" s="32"/>
      <c r="U120" s="32">
        <f>Q120/100*2</f>
        <v>877037.616</v>
      </c>
    </row>
    <row r="121" spans="1:21" s="18" customFormat="1" ht="18" customHeight="1">
      <c r="A121" s="36">
        <v>94</v>
      </c>
      <c r="B121" s="34" t="s">
        <v>113</v>
      </c>
      <c r="C121" s="26">
        <v>2161</v>
      </c>
      <c r="D121" s="27">
        <v>42569</v>
      </c>
      <c r="E121" s="28">
        <v>45291</v>
      </c>
      <c r="F121" s="28"/>
      <c r="G121" s="41">
        <v>29</v>
      </c>
      <c r="H121" s="41">
        <v>29</v>
      </c>
      <c r="I121" s="41">
        <v>616.1</v>
      </c>
      <c r="J121" s="41">
        <v>11</v>
      </c>
      <c r="K121" s="43">
        <v>4</v>
      </c>
      <c r="L121" s="43">
        <v>7</v>
      </c>
      <c r="M121" s="42">
        <v>616.1</v>
      </c>
      <c r="N121" s="44">
        <v>213.5</v>
      </c>
      <c r="O121" s="45">
        <v>402.6</v>
      </c>
      <c r="P121" s="33">
        <f t="shared" si="6"/>
        <v>34929998.974</v>
      </c>
      <c r="Q121" s="33">
        <f t="shared" si="7"/>
        <v>34584157.4</v>
      </c>
      <c r="R121" s="32"/>
      <c r="S121" s="32"/>
      <c r="T121" s="32"/>
      <c r="U121" s="32">
        <f>Q121/100*1</f>
        <v>345841.57399999996</v>
      </c>
    </row>
    <row r="122" spans="1:21" s="18" customFormat="1" ht="18" customHeight="1">
      <c r="A122" s="35">
        <v>95</v>
      </c>
      <c r="B122" s="34" t="s">
        <v>178</v>
      </c>
      <c r="C122" s="35">
        <v>13</v>
      </c>
      <c r="D122" s="46">
        <v>41499</v>
      </c>
      <c r="E122" s="28">
        <v>45291</v>
      </c>
      <c r="F122" s="35"/>
      <c r="G122" s="30">
        <v>12</v>
      </c>
      <c r="H122" s="30">
        <v>12</v>
      </c>
      <c r="I122" s="30">
        <v>296.1</v>
      </c>
      <c r="J122" s="30">
        <v>5</v>
      </c>
      <c r="K122" s="30"/>
      <c r="L122" s="30">
        <v>5</v>
      </c>
      <c r="M122" s="30">
        <v>198.7</v>
      </c>
      <c r="N122" s="30"/>
      <c r="O122" s="30">
        <v>198.7</v>
      </c>
      <c r="P122" s="33">
        <f t="shared" si="6"/>
        <v>11153825.799999999</v>
      </c>
      <c r="Q122" s="33">
        <f t="shared" si="7"/>
        <v>11153825.799999999</v>
      </c>
      <c r="R122" s="35"/>
      <c r="S122" s="35"/>
      <c r="T122" s="35"/>
      <c r="U122" s="32"/>
    </row>
    <row r="123" spans="1:21" s="18" customFormat="1" ht="18" customHeight="1">
      <c r="A123" s="35">
        <v>96</v>
      </c>
      <c r="B123" s="34" t="s">
        <v>114</v>
      </c>
      <c r="C123" s="35">
        <v>30</v>
      </c>
      <c r="D123" s="46">
        <v>41900</v>
      </c>
      <c r="E123" s="28">
        <v>45291</v>
      </c>
      <c r="F123" s="35"/>
      <c r="G123" s="30">
        <v>13</v>
      </c>
      <c r="H123" s="30">
        <v>13</v>
      </c>
      <c r="I123" s="30">
        <v>113.6</v>
      </c>
      <c r="J123" s="30">
        <v>4</v>
      </c>
      <c r="K123" s="30">
        <v>1</v>
      </c>
      <c r="L123" s="30">
        <v>3</v>
      </c>
      <c r="M123" s="30">
        <v>113.6</v>
      </c>
      <c r="N123" s="30">
        <v>33.5</v>
      </c>
      <c r="O123" s="30">
        <v>80.1</v>
      </c>
      <c r="P123" s="33">
        <f t="shared" si="6"/>
        <v>6904481.999999999</v>
      </c>
      <c r="Q123" s="33">
        <f t="shared" si="7"/>
        <v>6376822.399999999</v>
      </c>
      <c r="R123" s="35"/>
      <c r="S123" s="35"/>
      <c r="T123" s="35"/>
      <c r="U123" s="32">
        <v>527659.6</v>
      </c>
    </row>
    <row r="124" spans="1:21" s="18" customFormat="1" ht="18" customHeight="1">
      <c r="A124" s="35">
        <v>97</v>
      </c>
      <c r="B124" s="34" t="s">
        <v>115</v>
      </c>
      <c r="C124" s="35">
        <v>1</v>
      </c>
      <c r="D124" s="46">
        <v>41304</v>
      </c>
      <c r="E124" s="28">
        <v>45291</v>
      </c>
      <c r="F124" s="35"/>
      <c r="G124" s="30">
        <v>5</v>
      </c>
      <c r="H124" s="30">
        <v>5</v>
      </c>
      <c r="I124" s="30">
        <v>116.7</v>
      </c>
      <c r="J124" s="30">
        <v>4</v>
      </c>
      <c r="K124" s="30">
        <v>3</v>
      </c>
      <c r="L124" s="30">
        <v>1</v>
      </c>
      <c r="M124" s="30">
        <v>116.7</v>
      </c>
      <c r="N124" s="30">
        <v>83.7</v>
      </c>
      <c r="O124" s="30">
        <v>33</v>
      </c>
      <c r="P124" s="33">
        <f t="shared" si="6"/>
        <v>6878379.6899999995</v>
      </c>
      <c r="Q124" s="33">
        <f t="shared" si="7"/>
        <v>6550837.8</v>
      </c>
      <c r="R124" s="35"/>
      <c r="S124" s="35"/>
      <c r="T124" s="35"/>
      <c r="U124" s="32">
        <f>Q124/100*5</f>
        <v>327541.89</v>
      </c>
    </row>
    <row r="125" spans="1:21" s="18" customFormat="1" ht="18" customHeight="1">
      <c r="A125" s="35">
        <v>98</v>
      </c>
      <c r="B125" s="34" t="s">
        <v>116</v>
      </c>
      <c r="C125" s="35">
        <v>18</v>
      </c>
      <c r="D125" s="46">
        <v>41806</v>
      </c>
      <c r="E125" s="28">
        <v>45291</v>
      </c>
      <c r="F125" s="35"/>
      <c r="G125" s="30">
        <v>4</v>
      </c>
      <c r="H125" s="30">
        <v>4</v>
      </c>
      <c r="I125" s="30">
        <v>90.2</v>
      </c>
      <c r="J125" s="30">
        <v>4</v>
      </c>
      <c r="K125" s="30">
        <v>4</v>
      </c>
      <c r="L125" s="30"/>
      <c r="M125" s="30">
        <v>90.2</v>
      </c>
      <c r="N125" s="30">
        <v>90.2</v>
      </c>
      <c r="O125" s="30"/>
      <c r="P125" s="33">
        <f t="shared" si="6"/>
        <v>6287008</v>
      </c>
      <c r="Q125" s="33">
        <f t="shared" si="7"/>
        <v>5063286.8</v>
      </c>
      <c r="R125" s="35"/>
      <c r="S125" s="35"/>
      <c r="T125" s="35"/>
      <c r="U125" s="32">
        <v>1223721.2</v>
      </c>
    </row>
    <row r="126" spans="1:21" s="18" customFormat="1" ht="18" customHeight="1">
      <c r="A126" s="35">
        <v>99</v>
      </c>
      <c r="B126" s="34" t="s">
        <v>117</v>
      </c>
      <c r="C126" s="35">
        <v>32</v>
      </c>
      <c r="D126" s="46">
        <v>41530</v>
      </c>
      <c r="E126" s="28">
        <v>45291</v>
      </c>
      <c r="F126" s="35"/>
      <c r="G126" s="30">
        <v>9</v>
      </c>
      <c r="H126" s="30">
        <v>9</v>
      </c>
      <c r="I126" s="30">
        <v>173.1</v>
      </c>
      <c r="J126" s="30">
        <v>4</v>
      </c>
      <c r="K126" s="30">
        <v>2</v>
      </c>
      <c r="L126" s="30">
        <v>2</v>
      </c>
      <c r="M126" s="30">
        <v>173.1</v>
      </c>
      <c r="N126" s="30">
        <v>99.3</v>
      </c>
      <c r="O126" s="30">
        <v>73.8</v>
      </c>
      <c r="P126" s="33">
        <f t="shared" si="6"/>
        <v>9716795.4</v>
      </c>
      <c r="Q126" s="33">
        <f t="shared" si="7"/>
        <v>9716795.4</v>
      </c>
      <c r="R126" s="35"/>
      <c r="S126" s="35"/>
      <c r="T126" s="35"/>
      <c r="U126" s="32"/>
    </row>
    <row r="127" spans="1:21" s="18" customFormat="1" ht="18" customHeight="1">
      <c r="A127" s="35">
        <v>100</v>
      </c>
      <c r="B127" s="34" t="s">
        <v>118</v>
      </c>
      <c r="C127" s="35">
        <v>3572</v>
      </c>
      <c r="D127" s="46">
        <v>42698</v>
      </c>
      <c r="E127" s="28">
        <v>45291</v>
      </c>
      <c r="F127" s="35"/>
      <c r="G127" s="30">
        <v>10</v>
      </c>
      <c r="H127" s="30">
        <v>10</v>
      </c>
      <c r="I127" s="32">
        <v>191</v>
      </c>
      <c r="J127" s="30">
        <v>4</v>
      </c>
      <c r="K127" s="30">
        <v>3</v>
      </c>
      <c r="L127" s="30">
        <v>1</v>
      </c>
      <c r="M127" s="32">
        <v>191</v>
      </c>
      <c r="N127" s="30">
        <v>140.5</v>
      </c>
      <c r="O127" s="30">
        <v>50.5</v>
      </c>
      <c r="P127" s="33">
        <f t="shared" si="6"/>
        <v>10721594</v>
      </c>
      <c r="Q127" s="33">
        <f t="shared" si="7"/>
        <v>10721594</v>
      </c>
      <c r="R127" s="35"/>
      <c r="S127" s="35"/>
      <c r="T127" s="35"/>
      <c r="U127" s="32"/>
    </row>
    <row r="128" spans="1:21" s="18" customFormat="1" ht="18" customHeight="1">
      <c r="A128" s="35">
        <v>101</v>
      </c>
      <c r="B128" s="34" t="s">
        <v>119</v>
      </c>
      <c r="C128" s="35">
        <v>82</v>
      </c>
      <c r="D128" s="46">
        <v>41257</v>
      </c>
      <c r="E128" s="28">
        <v>44926</v>
      </c>
      <c r="F128" s="35"/>
      <c r="G128" s="30">
        <v>53</v>
      </c>
      <c r="H128" s="30">
        <v>53</v>
      </c>
      <c r="I128" s="30">
        <v>857.3</v>
      </c>
      <c r="J128" s="30">
        <v>14</v>
      </c>
      <c r="K128" s="30">
        <v>2</v>
      </c>
      <c r="L128" s="30">
        <v>12</v>
      </c>
      <c r="M128" s="30">
        <v>844.2</v>
      </c>
      <c r="N128" s="30">
        <v>140.2</v>
      </c>
      <c r="O128" s="32">
        <v>704</v>
      </c>
      <c r="P128" s="33">
        <f t="shared" si="6"/>
        <v>48810140.89000001</v>
      </c>
      <c r="Q128" s="33">
        <f t="shared" si="7"/>
        <v>47388322.800000004</v>
      </c>
      <c r="R128" s="35"/>
      <c r="S128" s="35"/>
      <c r="T128" s="35"/>
      <c r="U128" s="32">
        <v>1421818.09</v>
      </c>
    </row>
    <row r="129" spans="1:21" s="18" customFormat="1" ht="18" customHeight="1">
      <c r="A129" s="35">
        <v>102</v>
      </c>
      <c r="B129" s="58" t="s">
        <v>120</v>
      </c>
      <c r="C129" s="35">
        <v>2153</v>
      </c>
      <c r="D129" s="46">
        <v>42233</v>
      </c>
      <c r="E129" s="28">
        <v>45291</v>
      </c>
      <c r="F129" s="35"/>
      <c r="G129" s="30">
        <v>5</v>
      </c>
      <c r="H129" s="30">
        <v>5</v>
      </c>
      <c r="I129" s="30">
        <v>55.1</v>
      </c>
      <c r="J129" s="30">
        <v>2</v>
      </c>
      <c r="K129" s="30">
        <v>2</v>
      </c>
      <c r="L129" s="30"/>
      <c r="M129" s="30">
        <v>55.1</v>
      </c>
      <c r="N129" s="30">
        <v>55.1</v>
      </c>
      <c r="O129" s="30"/>
      <c r="P129" s="33">
        <f t="shared" si="6"/>
        <v>3309492.238</v>
      </c>
      <c r="Q129" s="33">
        <f t="shared" si="7"/>
        <v>3092983.4</v>
      </c>
      <c r="R129" s="35"/>
      <c r="S129" s="35"/>
      <c r="T129" s="35"/>
      <c r="U129" s="32">
        <f>Q129/100*7</f>
        <v>216508.838</v>
      </c>
    </row>
    <row r="130" spans="1:21" s="18" customFormat="1" ht="18" customHeight="1">
      <c r="A130" s="35">
        <v>103</v>
      </c>
      <c r="B130" s="58" t="s">
        <v>121</v>
      </c>
      <c r="C130" s="35">
        <v>1763</v>
      </c>
      <c r="D130" s="46">
        <v>42201</v>
      </c>
      <c r="E130" s="28">
        <v>45291</v>
      </c>
      <c r="F130" s="35"/>
      <c r="G130" s="30">
        <v>44</v>
      </c>
      <c r="H130" s="30">
        <v>44</v>
      </c>
      <c r="I130" s="30">
        <v>806.7</v>
      </c>
      <c r="J130" s="30">
        <v>24</v>
      </c>
      <c r="K130" s="30">
        <v>21</v>
      </c>
      <c r="L130" s="30">
        <v>3</v>
      </c>
      <c r="M130" s="30">
        <v>806.7</v>
      </c>
      <c r="N130" s="30">
        <v>700.5</v>
      </c>
      <c r="O130" s="30">
        <v>106.2</v>
      </c>
      <c r="P130" s="33">
        <f t="shared" si="6"/>
        <v>46188963.756000005</v>
      </c>
      <c r="Q130" s="33">
        <f t="shared" si="7"/>
        <v>45283297.800000004</v>
      </c>
      <c r="R130" s="35"/>
      <c r="S130" s="35"/>
      <c r="T130" s="35"/>
      <c r="U130" s="32">
        <f>Q130/100*2</f>
        <v>905665.9560000001</v>
      </c>
    </row>
    <row r="131" spans="1:21" s="18" customFormat="1" ht="18" customHeight="1">
      <c r="A131" s="35">
        <v>104</v>
      </c>
      <c r="B131" s="58" t="s">
        <v>122</v>
      </c>
      <c r="C131" s="35">
        <v>28</v>
      </c>
      <c r="D131" s="46">
        <v>41493</v>
      </c>
      <c r="E131" s="28">
        <v>45291</v>
      </c>
      <c r="F131" s="35"/>
      <c r="G131" s="30">
        <v>35</v>
      </c>
      <c r="H131" s="30">
        <v>35</v>
      </c>
      <c r="I131" s="30">
        <v>659.9</v>
      </c>
      <c r="J131" s="30">
        <v>19</v>
      </c>
      <c r="K131" s="30">
        <v>14</v>
      </c>
      <c r="L131" s="30">
        <v>5</v>
      </c>
      <c r="M131" s="30">
        <v>633.2</v>
      </c>
      <c r="N131" s="30">
        <v>468.5</v>
      </c>
      <c r="O131" s="30">
        <v>164.7</v>
      </c>
      <c r="P131" s="33">
        <f t="shared" si="6"/>
        <v>38771753.800000004</v>
      </c>
      <c r="Q131" s="33">
        <f t="shared" si="7"/>
        <v>35544048.800000004</v>
      </c>
      <c r="R131" s="35"/>
      <c r="S131" s="35"/>
      <c r="T131" s="35"/>
      <c r="U131" s="32">
        <v>3227705</v>
      </c>
    </row>
    <row r="132" spans="1:21" s="18" customFormat="1" ht="18" customHeight="1">
      <c r="A132" s="35">
        <v>105</v>
      </c>
      <c r="B132" s="58" t="s">
        <v>123</v>
      </c>
      <c r="C132" s="35">
        <v>13</v>
      </c>
      <c r="D132" s="46">
        <v>41775</v>
      </c>
      <c r="E132" s="28">
        <v>45291</v>
      </c>
      <c r="F132" s="35"/>
      <c r="G132" s="30">
        <v>16</v>
      </c>
      <c r="H132" s="30">
        <v>16</v>
      </c>
      <c r="I132" s="30">
        <v>469.9</v>
      </c>
      <c r="J132" s="30">
        <v>11</v>
      </c>
      <c r="K132" s="30">
        <v>10</v>
      </c>
      <c r="L132" s="30">
        <v>1</v>
      </c>
      <c r="M132" s="83">
        <v>435.1</v>
      </c>
      <c r="N132" s="83">
        <v>404.8</v>
      </c>
      <c r="O132" s="83">
        <v>30.3</v>
      </c>
      <c r="P132" s="33">
        <f t="shared" si="6"/>
        <v>24423903.400000002</v>
      </c>
      <c r="Q132" s="33">
        <f t="shared" si="7"/>
        <v>24423903.400000002</v>
      </c>
      <c r="R132" s="35"/>
      <c r="S132" s="35"/>
      <c r="T132" s="35"/>
      <c r="U132" s="32"/>
    </row>
    <row r="133" spans="1:21" s="18" customFormat="1" ht="18" customHeight="1">
      <c r="A133" s="35">
        <v>106</v>
      </c>
      <c r="B133" s="58" t="s">
        <v>124</v>
      </c>
      <c r="C133" s="35">
        <v>3</v>
      </c>
      <c r="D133" s="46">
        <v>41670</v>
      </c>
      <c r="E133" s="28">
        <v>45291</v>
      </c>
      <c r="F133" s="35"/>
      <c r="G133" s="30">
        <v>31</v>
      </c>
      <c r="H133" s="30">
        <v>31</v>
      </c>
      <c r="I133" s="30">
        <v>427.84</v>
      </c>
      <c r="J133" s="30">
        <v>15</v>
      </c>
      <c r="K133" s="30">
        <v>6</v>
      </c>
      <c r="L133" s="30">
        <v>9</v>
      </c>
      <c r="M133" s="30">
        <v>410.97</v>
      </c>
      <c r="N133" s="30">
        <v>175.5</v>
      </c>
      <c r="O133" s="30">
        <v>235.47</v>
      </c>
      <c r="P133" s="33">
        <f t="shared" si="6"/>
        <v>26872468.48</v>
      </c>
      <c r="Q133" s="33">
        <f t="shared" si="7"/>
        <v>23069389.98</v>
      </c>
      <c r="R133" s="35"/>
      <c r="S133" s="35"/>
      <c r="T133" s="35"/>
      <c r="U133" s="32">
        <v>3803078.5</v>
      </c>
    </row>
    <row r="134" spans="1:21" s="18" customFormat="1" ht="18" customHeight="1">
      <c r="A134" s="35">
        <v>107</v>
      </c>
      <c r="B134" s="34" t="s">
        <v>125</v>
      </c>
      <c r="C134" s="26">
        <v>29</v>
      </c>
      <c r="D134" s="27">
        <v>41499</v>
      </c>
      <c r="E134" s="28">
        <v>45291</v>
      </c>
      <c r="F134" s="28"/>
      <c r="G134" s="41">
        <v>10</v>
      </c>
      <c r="H134" s="41">
        <v>10</v>
      </c>
      <c r="I134" s="41">
        <v>122.7</v>
      </c>
      <c r="J134" s="41">
        <v>4</v>
      </c>
      <c r="K134" s="43">
        <v>1</v>
      </c>
      <c r="L134" s="43">
        <v>3</v>
      </c>
      <c r="M134" s="42">
        <v>118.2</v>
      </c>
      <c r="N134" s="44">
        <v>33.7</v>
      </c>
      <c r="O134" s="45">
        <v>84.5</v>
      </c>
      <c r="P134" s="33">
        <f t="shared" si="6"/>
        <v>7033141.128</v>
      </c>
      <c r="Q134" s="33">
        <f t="shared" si="7"/>
        <v>6635038.8</v>
      </c>
      <c r="R134" s="33"/>
      <c r="S134" s="33"/>
      <c r="T134" s="33"/>
      <c r="U134" s="32">
        <f>Q134/100*6</f>
        <v>398102.328</v>
      </c>
    </row>
    <row r="135" spans="1:21" s="18" customFormat="1" ht="18" customHeight="1">
      <c r="A135" s="35">
        <v>108</v>
      </c>
      <c r="B135" s="34" t="s">
        <v>126</v>
      </c>
      <c r="C135" s="26">
        <v>40</v>
      </c>
      <c r="D135" s="27">
        <v>41621</v>
      </c>
      <c r="E135" s="28">
        <v>45291</v>
      </c>
      <c r="F135" s="28"/>
      <c r="G135" s="41">
        <v>29</v>
      </c>
      <c r="H135" s="41">
        <v>29</v>
      </c>
      <c r="I135" s="41">
        <v>780.84</v>
      </c>
      <c r="J135" s="41">
        <v>11</v>
      </c>
      <c r="K135" s="43">
        <v>6</v>
      </c>
      <c r="L135" s="43">
        <v>5</v>
      </c>
      <c r="M135" s="42">
        <v>597.7</v>
      </c>
      <c r="N135" s="44">
        <v>323.5</v>
      </c>
      <c r="O135" s="45">
        <v>274.2</v>
      </c>
      <c r="P135" s="33">
        <f t="shared" si="6"/>
        <v>37772568.6</v>
      </c>
      <c r="Q135" s="33">
        <f t="shared" si="7"/>
        <v>33551291.8</v>
      </c>
      <c r="R135" s="33"/>
      <c r="S135" s="33"/>
      <c r="T135" s="33"/>
      <c r="U135" s="32">
        <v>4221276.8</v>
      </c>
    </row>
    <row r="136" spans="1:21" s="18" customFormat="1" ht="18" customHeight="1">
      <c r="A136" s="35">
        <v>109</v>
      </c>
      <c r="B136" s="34" t="s">
        <v>127</v>
      </c>
      <c r="C136" s="26">
        <v>922</v>
      </c>
      <c r="D136" s="27">
        <v>42464</v>
      </c>
      <c r="E136" s="28">
        <v>45291</v>
      </c>
      <c r="F136" s="28"/>
      <c r="G136" s="41">
        <v>21</v>
      </c>
      <c r="H136" s="41">
        <v>21</v>
      </c>
      <c r="I136" s="41">
        <v>303.4</v>
      </c>
      <c r="J136" s="41">
        <v>10</v>
      </c>
      <c r="K136" s="43">
        <v>1</v>
      </c>
      <c r="L136" s="43">
        <v>9</v>
      </c>
      <c r="M136" s="42">
        <v>303.4</v>
      </c>
      <c r="N136" s="44">
        <v>20</v>
      </c>
      <c r="O136" s="45">
        <v>283.4</v>
      </c>
      <c r="P136" s="33">
        <f t="shared" si="6"/>
        <v>18653328.2</v>
      </c>
      <c r="Q136" s="33">
        <f t="shared" si="7"/>
        <v>17031055.599999998</v>
      </c>
      <c r="R136" s="33"/>
      <c r="S136" s="33"/>
      <c r="T136" s="33"/>
      <c r="U136" s="32">
        <v>1622272.6</v>
      </c>
    </row>
    <row r="137" spans="1:21" s="18" customFormat="1" ht="18" customHeight="1">
      <c r="A137" s="35">
        <v>110</v>
      </c>
      <c r="B137" s="34" t="s">
        <v>128</v>
      </c>
      <c r="C137" s="26">
        <v>2231</v>
      </c>
      <c r="D137" s="27">
        <v>42576</v>
      </c>
      <c r="E137" s="28">
        <v>45291</v>
      </c>
      <c r="F137" s="28"/>
      <c r="G137" s="41">
        <v>2</v>
      </c>
      <c r="H137" s="41">
        <v>2</v>
      </c>
      <c r="I137" s="41">
        <v>66.3</v>
      </c>
      <c r="J137" s="41">
        <v>2</v>
      </c>
      <c r="K137" s="43">
        <v>2</v>
      </c>
      <c r="L137" s="43"/>
      <c r="M137" s="42">
        <v>66.3</v>
      </c>
      <c r="N137" s="44">
        <v>66.3</v>
      </c>
      <c r="O137" s="45"/>
      <c r="P137" s="33">
        <f t="shared" si="6"/>
        <v>3721684.1999999997</v>
      </c>
      <c r="Q137" s="33">
        <f t="shared" si="7"/>
        <v>3721684.1999999997</v>
      </c>
      <c r="R137" s="33"/>
      <c r="S137" s="33"/>
      <c r="T137" s="33"/>
      <c r="U137" s="32"/>
    </row>
    <row r="138" spans="1:21" s="18" customFormat="1" ht="18" customHeight="1">
      <c r="A138" s="35">
        <v>111</v>
      </c>
      <c r="B138" s="34" t="s">
        <v>129</v>
      </c>
      <c r="C138" s="26">
        <v>72</v>
      </c>
      <c r="D138" s="27">
        <v>41180</v>
      </c>
      <c r="E138" s="28">
        <v>44926</v>
      </c>
      <c r="F138" s="28"/>
      <c r="G138" s="41">
        <v>32</v>
      </c>
      <c r="H138" s="41">
        <v>32</v>
      </c>
      <c r="I138" s="41">
        <v>716.3</v>
      </c>
      <c r="J138" s="41">
        <v>15</v>
      </c>
      <c r="K138" s="43">
        <v>5</v>
      </c>
      <c r="L138" s="43">
        <v>10</v>
      </c>
      <c r="M138" s="88">
        <v>583.4</v>
      </c>
      <c r="N138" s="84">
        <v>229.7</v>
      </c>
      <c r="O138" s="90">
        <v>353.7</v>
      </c>
      <c r="P138" s="33">
        <f t="shared" si="6"/>
        <v>34713490.136</v>
      </c>
      <c r="Q138" s="33">
        <f t="shared" si="7"/>
        <v>32748575.599999998</v>
      </c>
      <c r="R138" s="33"/>
      <c r="S138" s="33"/>
      <c r="T138" s="33"/>
      <c r="U138" s="32">
        <f>Q138/100*6</f>
        <v>1964914.5359999998</v>
      </c>
    </row>
    <row r="139" spans="1:21" s="18" customFormat="1" ht="18" customHeight="1">
      <c r="A139" s="35">
        <v>112</v>
      </c>
      <c r="B139" s="34" t="s">
        <v>130</v>
      </c>
      <c r="C139" s="26">
        <v>51</v>
      </c>
      <c r="D139" s="27">
        <v>41257</v>
      </c>
      <c r="E139" s="28">
        <v>44926</v>
      </c>
      <c r="F139" s="28"/>
      <c r="G139" s="41">
        <v>24</v>
      </c>
      <c r="H139" s="41">
        <v>24</v>
      </c>
      <c r="I139" s="41">
        <v>337.9</v>
      </c>
      <c r="J139" s="41">
        <v>8</v>
      </c>
      <c r="K139" s="43">
        <v>1</v>
      </c>
      <c r="L139" s="43">
        <v>7</v>
      </c>
      <c r="M139" s="42">
        <v>337.9</v>
      </c>
      <c r="N139" s="44">
        <v>50.8</v>
      </c>
      <c r="O139" s="45">
        <v>287.1</v>
      </c>
      <c r="P139" s="33">
        <f t="shared" si="6"/>
        <v>18967678.599999998</v>
      </c>
      <c r="Q139" s="33">
        <f t="shared" si="7"/>
        <v>18967678.599999998</v>
      </c>
      <c r="R139" s="33"/>
      <c r="S139" s="33"/>
      <c r="T139" s="33"/>
      <c r="U139" s="32"/>
    </row>
    <row r="140" spans="1:21" s="18" customFormat="1" ht="18" customHeight="1">
      <c r="A140" s="35">
        <v>113</v>
      </c>
      <c r="B140" s="34" t="s">
        <v>131</v>
      </c>
      <c r="C140" s="26">
        <v>2646</v>
      </c>
      <c r="D140" s="27">
        <v>42282</v>
      </c>
      <c r="E140" s="28">
        <v>45291</v>
      </c>
      <c r="F140" s="28"/>
      <c r="G140" s="41">
        <v>12</v>
      </c>
      <c r="H140" s="41">
        <v>12</v>
      </c>
      <c r="I140" s="41">
        <v>411.2</v>
      </c>
      <c r="J140" s="41">
        <v>9</v>
      </c>
      <c r="K140" s="43">
        <v>5</v>
      </c>
      <c r="L140" s="43">
        <v>4</v>
      </c>
      <c r="M140" s="88">
        <v>279.1</v>
      </c>
      <c r="N140" s="84">
        <v>171.4</v>
      </c>
      <c r="O140" s="90">
        <v>107.7</v>
      </c>
      <c r="P140" s="33">
        <f t="shared" si="6"/>
        <v>16137009.382000001</v>
      </c>
      <c r="Q140" s="33">
        <f t="shared" si="7"/>
        <v>15666999.4</v>
      </c>
      <c r="R140" s="33"/>
      <c r="S140" s="33"/>
      <c r="T140" s="33"/>
      <c r="U140" s="32">
        <f>Q140/100*3</f>
        <v>470009.982</v>
      </c>
    </row>
    <row r="141" spans="1:21" s="18" customFormat="1" ht="18" customHeight="1">
      <c r="A141" s="35">
        <v>114</v>
      </c>
      <c r="B141" s="34" t="s">
        <v>132</v>
      </c>
      <c r="C141" s="26">
        <v>3576</v>
      </c>
      <c r="D141" s="27">
        <v>42698</v>
      </c>
      <c r="E141" s="28">
        <v>45291</v>
      </c>
      <c r="F141" s="28"/>
      <c r="G141" s="41">
        <v>3</v>
      </c>
      <c r="H141" s="41">
        <v>3</v>
      </c>
      <c r="I141" s="41">
        <v>130.3</v>
      </c>
      <c r="J141" s="41">
        <v>3</v>
      </c>
      <c r="K141" s="43">
        <v>2</v>
      </c>
      <c r="L141" s="43">
        <v>1</v>
      </c>
      <c r="M141" s="42">
        <v>97.6</v>
      </c>
      <c r="N141" s="44">
        <v>64.5</v>
      </c>
      <c r="O141" s="45">
        <v>33.1</v>
      </c>
      <c r="P141" s="33">
        <f t="shared" si="6"/>
        <v>5643038.751999999</v>
      </c>
      <c r="Q141" s="33">
        <f t="shared" si="7"/>
        <v>5478678.399999999</v>
      </c>
      <c r="R141" s="33"/>
      <c r="S141" s="33"/>
      <c r="T141" s="33"/>
      <c r="U141" s="32">
        <f>Q141/100*3</f>
        <v>164360.35199999998</v>
      </c>
    </row>
    <row r="142" spans="1:21" s="18" customFormat="1" ht="18" customHeight="1">
      <c r="A142" s="35">
        <v>115</v>
      </c>
      <c r="B142" s="34" t="s">
        <v>133</v>
      </c>
      <c r="C142" s="26">
        <v>81</v>
      </c>
      <c r="D142" s="27">
        <v>41257</v>
      </c>
      <c r="E142" s="28">
        <v>44926</v>
      </c>
      <c r="F142" s="28"/>
      <c r="G142" s="41">
        <v>4</v>
      </c>
      <c r="H142" s="41">
        <v>4</v>
      </c>
      <c r="I142" s="41">
        <v>56.1</v>
      </c>
      <c r="J142" s="41">
        <v>2</v>
      </c>
      <c r="K142" s="43"/>
      <c r="L142" s="43">
        <v>2</v>
      </c>
      <c r="M142" s="42">
        <v>56.1</v>
      </c>
      <c r="N142" s="44"/>
      <c r="O142" s="45">
        <v>56.1</v>
      </c>
      <c r="P142" s="33">
        <f t="shared" si="6"/>
        <v>3149117.4</v>
      </c>
      <c r="Q142" s="33">
        <f t="shared" si="7"/>
        <v>3149117.4</v>
      </c>
      <c r="R142" s="33"/>
      <c r="S142" s="33"/>
      <c r="T142" s="33"/>
      <c r="U142" s="32"/>
    </row>
    <row r="143" spans="1:21" s="18" customFormat="1" ht="18" customHeight="1">
      <c r="A143" s="35">
        <v>116</v>
      </c>
      <c r="B143" s="34" t="s">
        <v>134</v>
      </c>
      <c r="C143" s="26">
        <v>2472</v>
      </c>
      <c r="D143" s="27">
        <v>42599</v>
      </c>
      <c r="E143" s="28">
        <v>45291</v>
      </c>
      <c r="F143" s="28"/>
      <c r="G143" s="41">
        <v>62</v>
      </c>
      <c r="H143" s="41">
        <v>62</v>
      </c>
      <c r="I143" s="41">
        <v>604.7</v>
      </c>
      <c r="J143" s="41">
        <v>19</v>
      </c>
      <c r="K143" s="43">
        <v>2</v>
      </c>
      <c r="L143" s="43">
        <v>17</v>
      </c>
      <c r="M143" s="42">
        <v>456.9</v>
      </c>
      <c r="N143" s="44">
        <v>58.5</v>
      </c>
      <c r="O143" s="45">
        <v>398.4</v>
      </c>
      <c r="P143" s="33">
        <f t="shared" si="6"/>
        <v>33590585.599999994</v>
      </c>
      <c r="Q143" s="33">
        <f t="shared" si="7"/>
        <v>25647624.599999998</v>
      </c>
      <c r="R143" s="33"/>
      <c r="S143" s="33"/>
      <c r="T143" s="33"/>
      <c r="U143" s="32">
        <v>7942961</v>
      </c>
    </row>
    <row r="144" spans="1:21" s="18" customFormat="1" ht="18" customHeight="1">
      <c r="A144" s="35">
        <v>117</v>
      </c>
      <c r="B144" s="34" t="s">
        <v>135</v>
      </c>
      <c r="C144" s="26">
        <v>27</v>
      </c>
      <c r="D144" s="27">
        <v>41151</v>
      </c>
      <c r="E144" s="28">
        <v>44926</v>
      </c>
      <c r="F144" s="28"/>
      <c r="G144" s="29">
        <v>10</v>
      </c>
      <c r="H144" s="29">
        <v>10</v>
      </c>
      <c r="I144" s="29">
        <v>197.4</v>
      </c>
      <c r="J144" s="29">
        <v>6</v>
      </c>
      <c r="K144" s="47">
        <v>1</v>
      </c>
      <c r="L144" s="47">
        <v>5</v>
      </c>
      <c r="M144" s="31">
        <v>142.69</v>
      </c>
      <c r="N144" s="44">
        <v>24.7</v>
      </c>
      <c r="O144" s="45">
        <v>117.99</v>
      </c>
      <c r="P144" s="33">
        <f t="shared" si="6"/>
        <v>9823450</v>
      </c>
      <c r="Q144" s="33">
        <f t="shared" si="7"/>
        <v>8009760.46</v>
      </c>
      <c r="R144" s="33"/>
      <c r="S144" s="33"/>
      <c r="T144" s="33"/>
      <c r="U144" s="32">
        <v>1813689.54</v>
      </c>
    </row>
    <row r="145" spans="1:21" s="18" customFormat="1" ht="18" customHeight="1">
      <c r="A145" s="35">
        <v>118</v>
      </c>
      <c r="B145" s="34" t="s">
        <v>136</v>
      </c>
      <c r="C145" s="26">
        <v>9</v>
      </c>
      <c r="D145" s="27">
        <v>41743</v>
      </c>
      <c r="E145" s="28">
        <v>45291</v>
      </c>
      <c r="F145" s="28"/>
      <c r="G145" s="29">
        <v>25</v>
      </c>
      <c r="H145" s="29">
        <v>25</v>
      </c>
      <c r="I145" s="29">
        <v>437.1</v>
      </c>
      <c r="J145" s="29">
        <v>10</v>
      </c>
      <c r="K145" s="47">
        <v>5</v>
      </c>
      <c r="L145" s="47">
        <v>5</v>
      </c>
      <c r="M145" s="31">
        <v>437.1</v>
      </c>
      <c r="N145" s="44">
        <v>212.4</v>
      </c>
      <c r="O145" s="45">
        <v>224.7</v>
      </c>
      <c r="P145" s="33">
        <f t="shared" si="6"/>
        <v>25517618.256</v>
      </c>
      <c r="Q145" s="33">
        <f t="shared" si="7"/>
        <v>24536171.400000002</v>
      </c>
      <c r="R145" s="33"/>
      <c r="S145" s="33"/>
      <c r="T145" s="33"/>
      <c r="U145" s="32">
        <f>Q145/100*4</f>
        <v>981446.8560000001</v>
      </c>
    </row>
    <row r="146" spans="1:21" s="18" customFormat="1" ht="18" customHeight="1">
      <c r="A146" s="35">
        <v>119</v>
      </c>
      <c r="B146" s="34" t="s">
        <v>137</v>
      </c>
      <c r="C146" s="26">
        <v>3573</v>
      </c>
      <c r="D146" s="27">
        <v>42698</v>
      </c>
      <c r="E146" s="28">
        <v>45291</v>
      </c>
      <c r="F146" s="28"/>
      <c r="G146" s="29">
        <v>5</v>
      </c>
      <c r="H146" s="29">
        <v>5</v>
      </c>
      <c r="I146" s="29">
        <v>47.1</v>
      </c>
      <c r="J146" s="29">
        <v>2</v>
      </c>
      <c r="K146" s="47">
        <v>1</v>
      </c>
      <c r="L146" s="47">
        <v>1</v>
      </c>
      <c r="M146" s="31">
        <v>47.1</v>
      </c>
      <c r="N146" s="44">
        <v>28</v>
      </c>
      <c r="O146" s="45">
        <v>19.1</v>
      </c>
      <c r="P146" s="33">
        <f t="shared" si="6"/>
        <v>3143504</v>
      </c>
      <c r="Q146" s="33">
        <f t="shared" si="7"/>
        <v>2643911.4</v>
      </c>
      <c r="R146" s="33"/>
      <c r="S146" s="33"/>
      <c r="T146" s="33"/>
      <c r="U146" s="32">
        <v>499592.6</v>
      </c>
    </row>
    <row r="147" spans="1:21" s="18" customFormat="1" ht="18" customHeight="1">
      <c r="A147" s="35">
        <v>120</v>
      </c>
      <c r="B147" s="34" t="s">
        <v>158</v>
      </c>
      <c r="C147" s="26">
        <v>62</v>
      </c>
      <c r="D147" s="27">
        <v>41151</v>
      </c>
      <c r="E147" s="28">
        <v>44926</v>
      </c>
      <c r="F147" s="28"/>
      <c r="G147" s="29">
        <v>5</v>
      </c>
      <c r="H147" s="29">
        <v>5</v>
      </c>
      <c r="I147" s="31">
        <v>315</v>
      </c>
      <c r="J147" s="29">
        <v>3</v>
      </c>
      <c r="K147" s="47">
        <v>3</v>
      </c>
      <c r="L147" s="47"/>
      <c r="M147" s="31">
        <v>137.2</v>
      </c>
      <c r="N147" s="44">
        <v>137.2</v>
      </c>
      <c r="O147" s="45"/>
      <c r="P147" s="33">
        <f t="shared" si="6"/>
        <v>7701584.8</v>
      </c>
      <c r="Q147" s="33">
        <f t="shared" si="7"/>
        <v>7701584.8</v>
      </c>
      <c r="R147" s="33"/>
      <c r="S147" s="33"/>
      <c r="T147" s="33"/>
      <c r="U147" s="32"/>
    </row>
    <row r="148" spans="1:21" s="68" customFormat="1" ht="18" customHeight="1">
      <c r="A148" s="62">
        <v>121</v>
      </c>
      <c r="B148" s="34" t="s">
        <v>179</v>
      </c>
      <c r="C148" s="26">
        <v>2233</v>
      </c>
      <c r="D148" s="27">
        <v>42576</v>
      </c>
      <c r="E148" s="28">
        <v>45291</v>
      </c>
      <c r="F148" s="27"/>
      <c r="G148" s="63">
        <v>55</v>
      </c>
      <c r="H148" s="63">
        <v>55</v>
      </c>
      <c r="I148" s="63">
        <v>682.5</v>
      </c>
      <c r="J148" s="63">
        <v>31</v>
      </c>
      <c r="K148" s="48">
        <v>23</v>
      </c>
      <c r="L148" s="48">
        <v>8</v>
      </c>
      <c r="M148" s="64">
        <v>424.1</v>
      </c>
      <c r="N148" s="65">
        <v>313.3</v>
      </c>
      <c r="O148" s="66">
        <v>110.8</v>
      </c>
      <c r="P148" s="67">
        <f t="shared" si="6"/>
        <v>50363424.8</v>
      </c>
      <c r="Q148" s="67">
        <f t="shared" si="7"/>
        <v>23806429.400000002</v>
      </c>
      <c r="R148" s="67"/>
      <c r="S148" s="67"/>
      <c r="T148" s="67"/>
      <c r="U148" s="65">
        <v>26556995.4</v>
      </c>
    </row>
    <row r="149" spans="1:21" s="18" customFormat="1" ht="18" customHeight="1">
      <c r="A149" s="35">
        <v>122</v>
      </c>
      <c r="B149" s="34" t="s">
        <v>138</v>
      </c>
      <c r="C149" s="26">
        <v>3378</v>
      </c>
      <c r="D149" s="27">
        <v>42345</v>
      </c>
      <c r="E149" s="28">
        <v>45291</v>
      </c>
      <c r="F149" s="28"/>
      <c r="G149" s="29">
        <v>2</v>
      </c>
      <c r="H149" s="29">
        <v>2</v>
      </c>
      <c r="I149" s="29">
        <v>109.4</v>
      </c>
      <c r="J149" s="29">
        <v>2</v>
      </c>
      <c r="K149" s="47"/>
      <c r="L149" s="47">
        <v>2</v>
      </c>
      <c r="M149" s="31">
        <v>40.4</v>
      </c>
      <c r="N149" s="44"/>
      <c r="O149" s="45">
        <v>40.4</v>
      </c>
      <c r="P149" s="33">
        <f t="shared" si="6"/>
        <v>3143504</v>
      </c>
      <c r="Q149" s="33">
        <f t="shared" si="7"/>
        <v>2267813.6</v>
      </c>
      <c r="R149" s="33"/>
      <c r="S149" s="33"/>
      <c r="T149" s="33"/>
      <c r="U149" s="32">
        <v>875690.4</v>
      </c>
    </row>
    <row r="150" spans="1:21" s="18" customFormat="1" ht="18" customHeight="1">
      <c r="A150" s="35">
        <v>123</v>
      </c>
      <c r="B150" s="34" t="s">
        <v>139</v>
      </c>
      <c r="C150" s="26">
        <v>41</v>
      </c>
      <c r="D150" s="27">
        <v>41621</v>
      </c>
      <c r="E150" s="28">
        <v>45291</v>
      </c>
      <c r="F150" s="28"/>
      <c r="G150" s="29">
        <v>24</v>
      </c>
      <c r="H150" s="29">
        <v>24</v>
      </c>
      <c r="I150" s="29">
        <v>617.3</v>
      </c>
      <c r="J150" s="29">
        <v>9</v>
      </c>
      <c r="K150" s="47">
        <v>5</v>
      </c>
      <c r="L150" s="47">
        <v>4</v>
      </c>
      <c r="M150" s="31">
        <v>537.7</v>
      </c>
      <c r="N150" s="44">
        <v>306.4</v>
      </c>
      <c r="O150" s="45">
        <v>231.3</v>
      </c>
      <c r="P150" s="33">
        <f t="shared" si="6"/>
        <v>30485084.318</v>
      </c>
      <c r="Q150" s="33">
        <f t="shared" si="7"/>
        <v>30183251.8</v>
      </c>
      <c r="R150" s="33"/>
      <c r="S150" s="33"/>
      <c r="T150" s="33"/>
      <c r="U150" s="32">
        <f>Q150/100*1</f>
        <v>301832.518</v>
      </c>
    </row>
    <row r="151" spans="1:21" s="18" customFormat="1" ht="18" customHeight="1">
      <c r="A151" s="35">
        <v>124</v>
      </c>
      <c r="B151" s="34" t="s">
        <v>140</v>
      </c>
      <c r="C151" s="26">
        <v>3578</v>
      </c>
      <c r="D151" s="27">
        <v>42698</v>
      </c>
      <c r="E151" s="28">
        <v>45291</v>
      </c>
      <c r="F151" s="28"/>
      <c r="G151" s="29">
        <v>4</v>
      </c>
      <c r="H151" s="29">
        <v>4</v>
      </c>
      <c r="I151" s="29">
        <v>136.4</v>
      </c>
      <c r="J151" s="29">
        <v>4</v>
      </c>
      <c r="K151" s="47">
        <v>4</v>
      </c>
      <c r="L151" s="47"/>
      <c r="M151" s="31">
        <v>109.1</v>
      </c>
      <c r="N151" s="44">
        <v>109.1</v>
      </c>
      <c r="O151" s="45"/>
      <c r="P151" s="33">
        <f t="shared" si="6"/>
        <v>7162698.399999999</v>
      </c>
      <c r="Q151" s="33">
        <f t="shared" si="7"/>
        <v>6124219.399999999</v>
      </c>
      <c r="R151" s="33"/>
      <c r="S151" s="33"/>
      <c r="T151" s="33"/>
      <c r="U151" s="32">
        <v>1038479</v>
      </c>
    </row>
    <row r="152" spans="1:21" s="18" customFormat="1" ht="18" customHeight="1">
      <c r="A152" s="35">
        <v>125</v>
      </c>
      <c r="B152" s="34" t="s">
        <v>141</v>
      </c>
      <c r="C152" s="26">
        <v>19</v>
      </c>
      <c r="D152" s="27">
        <v>41806</v>
      </c>
      <c r="E152" s="28">
        <v>45291</v>
      </c>
      <c r="F152" s="28"/>
      <c r="G152" s="29">
        <v>10</v>
      </c>
      <c r="H152" s="29">
        <v>10</v>
      </c>
      <c r="I152" s="29">
        <v>136.6</v>
      </c>
      <c r="J152" s="29">
        <v>5</v>
      </c>
      <c r="K152" s="47">
        <v>3</v>
      </c>
      <c r="L152" s="47">
        <v>2</v>
      </c>
      <c r="M152" s="31">
        <v>136.6</v>
      </c>
      <c r="N152" s="44">
        <v>94.3</v>
      </c>
      <c r="O152" s="45">
        <v>42.3</v>
      </c>
      <c r="P152" s="33">
        <f t="shared" si="6"/>
        <v>8571661.799999999</v>
      </c>
      <c r="Q152" s="33">
        <f t="shared" si="7"/>
        <v>7667904.399999999</v>
      </c>
      <c r="R152" s="33"/>
      <c r="S152" s="33"/>
      <c r="T152" s="33"/>
      <c r="U152" s="32">
        <v>903757.4</v>
      </c>
    </row>
    <row r="153" spans="1:21" s="18" customFormat="1" ht="18" customHeight="1">
      <c r="A153" s="35">
        <v>126</v>
      </c>
      <c r="B153" s="34" t="s">
        <v>142</v>
      </c>
      <c r="C153" s="26">
        <v>2235</v>
      </c>
      <c r="D153" s="27">
        <v>42576</v>
      </c>
      <c r="E153" s="28">
        <v>45291</v>
      </c>
      <c r="F153" s="28"/>
      <c r="G153" s="29">
        <v>8</v>
      </c>
      <c r="H153" s="29">
        <v>8</v>
      </c>
      <c r="I153" s="29">
        <v>143.8</v>
      </c>
      <c r="J153" s="29">
        <v>4</v>
      </c>
      <c r="K153" s="47">
        <v>3</v>
      </c>
      <c r="L153" s="47">
        <v>1</v>
      </c>
      <c r="M153" s="85">
        <v>143.8</v>
      </c>
      <c r="N153" s="84">
        <v>108.4</v>
      </c>
      <c r="O153" s="90">
        <v>35.4</v>
      </c>
      <c r="P153" s="33">
        <f t="shared" si="6"/>
        <v>8072069.2</v>
      </c>
      <c r="Q153" s="33">
        <f t="shared" si="7"/>
        <v>8072069.2</v>
      </c>
      <c r="R153" s="33"/>
      <c r="S153" s="33"/>
      <c r="T153" s="33"/>
      <c r="U153" s="32"/>
    </row>
    <row r="154" spans="1:21" s="18" customFormat="1" ht="18" customHeight="1">
      <c r="A154" s="35">
        <v>127</v>
      </c>
      <c r="B154" s="34" t="s">
        <v>143</v>
      </c>
      <c r="C154" s="26">
        <v>2841</v>
      </c>
      <c r="D154" s="27">
        <v>42632</v>
      </c>
      <c r="E154" s="28">
        <v>45291</v>
      </c>
      <c r="F154" s="28"/>
      <c r="G154" s="29">
        <v>20</v>
      </c>
      <c r="H154" s="29">
        <v>20</v>
      </c>
      <c r="I154" s="29">
        <v>436.5</v>
      </c>
      <c r="J154" s="29">
        <v>12</v>
      </c>
      <c r="K154" s="47">
        <v>10</v>
      </c>
      <c r="L154" s="47">
        <v>2</v>
      </c>
      <c r="M154" s="31">
        <v>436.5</v>
      </c>
      <c r="N154" s="44">
        <v>352.1</v>
      </c>
      <c r="O154" s="45">
        <v>84.4</v>
      </c>
      <c r="P154" s="33">
        <f t="shared" si="6"/>
        <v>25254686.6</v>
      </c>
      <c r="Q154" s="33">
        <f t="shared" si="7"/>
        <v>24502491</v>
      </c>
      <c r="R154" s="33"/>
      <c r="S154" s="33"/>
      <c r="T154" s="33"/>
      <c r="U154" s="32">
        <v>752195.6</v>
      </c>
    </row>
    <row r="155" spans="1:21" s="18" customFormat="1" ht="18" customHeight="1">
      <c r="A155" s="35">
        <v>128</v>
      </c>
      <c r="B155" s="34" t="s">
        <v>144</v>
      </c>
      <c r="C155" s="26">
        <v>2648</v>
      </c>
      <c r="D155" s="27">
        <v>42282</v>
      </c>
      <c r="E155" s="28">
        <v>45291</v>
      </c>
      <c r="F155" s="28"/>
      <c r="G155" s="29">
        <v>41</v>
      </c>
      <c r="H155" s="29">
        <v>41</v>
      </c>
      <c r="I155" s="29">
        <v>698.1</v>
      </c>
      <c r="J155" s="29">
        <v>13</v>
      </c>
      <c r="K155" s="47">
        <v>3</v>
      </c>
      <c r="L155" s="47">
        <v>10</v>
      </c>
      <c r="M155" s="85">
        <v>665.6</v>
      </c>
      <c r="N155" s="84">
        <v>124.6</v>
      </c>
      <c r="O155" s="90">
        <v>541</v>
      </c>
      <c r="P155" s="33">
        <f t="shared" si="6"/>
        <v>38110046.208</v>
      </c>
      <c r="Q155" s="33">
        <f t="shared" si="7"/>
        <v>37362790.4</v>
      </c>
      <c r="R155" s="33"/>
      <c r="S155" s="33"/>
      <c r="T155" s="33"/>
      <c r="U155" s="32">
        <f>Q155/100*2</f>
        <v>747255.808</v>
      </c>
    </row>
    <row r="156" spans="1:21" s="18" customFormat="1" ht="18" customHeight="1">
      <c r="A156" s="35">
        <v>129</v>
      </c>
      <c r="B156" s="34" t="s">
        <v>145</v>
      </c>
      <c r="C156" s="26">
        <v>135</v>
      </c>
      <c r="D156" s="27">
        <v>42391</v>
      </c>
      <c r="E156" s="28">
        <v>45291</v>
      </c>
      <c r="F156" s="28"/>
      <c r="G156" s="29">
        <v>19</v>
      </c>
      <c r="H156" s="29">
        <v>19</v>
      </c>
      <c r="I156" s="29">
        <v>503.1</v>
      </c>
      <c r="J156" s="29">
        <v>8</v>
      </c>
      <c r="K156" s="47">
        <v>8</v>
      </c>
      <c r="L156" s="47"/>
      <c r="M156" s="31">
        <v>503.1</v>
      </c>
      <c r="N156" s="44">
        <v>503.1</v>
      </c>
      <c r="O156" s="45"/>
      <c r="P156" s="33">
        <f t="shared" si="6"/>
        <v>28241015.400000002</v>
      </c>
      <c r="Q156" s="33">
        <f t="shared" si="7"/>
        <v>28241015.400000002</v>
      </c>
      <c r="R156" s="33"/>
      <c r="S156" s="33"/>
      <c r="T156" s="33"/>
      <c r="U156" s="32"/>
    </row>
    <row r="157" spans="1:21" s="18" customFormat="1" ht="17.25" customHeight="1" hidden="1">
      <c r="A157" s="37">
        <v>23</v>
      </c>
      <c r="B157" s="34" t="s">
        <v>23</v>
      </c>
      <c r="C157" s="62"/>
      <c r="D157" s="49"/>
      <c r="E157" s="28">
        <v>45291</v>
      </c>
      <c r="F157" s="28">
        <v>42369</v>
      </c>
      <c r="G157" s="48"/>
      <c r="H157" s="48"/>
      <c r="I157" s="50"/>
      <c r="J157" s="47"/>
      <c r="K157" s="48"/>
      <c r="L157" s="48"/>
      <c r="M157" s="50"/>
      <c r="N157" s="51"/>
      <c r="O157" s="52"/>
      <c r="P157" s="33">
        <f aca="true" t="shared" si="8" ref="P157:P177">Q157+U157</f>
        <v>0</v>
      </c>
      <c r="Q157" s="33">
        <f aca="true" t="shared" si="9" ref="Q157:Q177">M157*56134</f>
        <v>0</v>
      </c>
      <c r="R157" s="33">
        <f aca="true" t="shared" si="10" ref="R157:R167">P157*53.72/100</f>
        <v>0</v>
      </c>
      <c r="S157" s="33"/>
      <c r="T157" s="33"/>
      <c r="U157" s="32">
        <f aca="true" t="shared" si="11" ref="U157:U177">Q157/100*7</f>
        <v>0</v>
      </c>
    </row>
    <row r="158" spans="1:21" s="18" customFormat="1" ht="17.25" customHeight="1" hidden="1">
      <c r="A158" s="37">
        <v>24</v>
      </c>
      <c r="B158" s="34" t="s">
        <v>24</v>
      </c>
      <c r="C158" s="62"/>
      <c r="D158" s="49"/>
      <c r="E158" s="28">
        <v>45291</v>
      </c>
      <c r="F158" s="28">
        <v>42369</v>
      </c>
      <c r="G158" s="48"/>
      <c r="H158" s="48"/>
      <c r="I158" s="50"/>
      <c r="J158" s="47"/>
      <c r="K158" s="48"/>
      <c r="L158" s="48"/>
      <c r="M158" s="50"/>
      <c r="N158" s="51"/>
      <c r="O158" s="52"/>
      <c r="P158" s="33">
        <f t="shared" si="8"/>
        <v>0</v>
      </c>
      <c r="Q158" s="33">
        <f t="shared" si="9"/>
        <v>0</v>
      </c>
      <c r="R158" s="33">
        <f t="shared" si="10"/>
        <v>0</v>
      </c>
      <c r="S158" s="33"/>
      <c r="T158" s="33"/>
      <c r="U158" s="32">
        <f t="shared" si="11"/>
        <v>0</v>
      </c>
    </row>
    <row r="159" spans="1:21" s="18" customFormat="1" ht="17.25" customHeight="1" hidden="1">
      <c r="A159" s="37">
        <v>25</v>
      </c>
      <c r="B159" s="34" t="s">
        <v>25</v>
      </c>
      <c r="C159" s="62"/>
      <c r="D159" s="49"/>
      <c r="E159" s="28">
        <v>45291</v>
      </c>
      <c r="F159" s="28">
        <v>42369</v>
      </c>
      <c r="G159" s="48"/>
      <c r="H159" s="48"/>
      <c r="I159" s="50"/>
      <c r="J159" s="47"/>
      <c r="K159" s="48"/>
      <c r="L159" s="48"/>
      <c r="M159" s="50"/>
      <c r="N159" s="51"/>
      <c r="O159" s="52"/>
      <c r="P159" s="33">
        <f t="shared" si="8"/>
        <v>0</v>
      </c>
      <c r="Q159" s="33">
        <f t="shared" si="9"/>
        <v>0</v>
      </c>
      <c r="R159" s="33">
        <f t="shared" si="10"/>
        <v>0</v>
      </c>
      <c r="S159" s="33"/>
      <c r="T159" s="33"/>
      <c r="U159" s="32">
        <f t="shared" si="11"/>
        <v>0</v>
      </c>
    </row>
    <row r="160" spans="1:21" s="18" customFormat="1" ht="17.25" customHeight="1" hidden="1">
      <c r="A160" s="37">
        <v>26</v>
      </c>
      <c r="B160" s="34" t="s">
        <v>26</v>
      </c>
      <c r="C160" s="62"/>
      <c r="D160" s="49"/>
      <c r="E160" s="28">
        <v>45291</v>
      </c>
      <c r="F160" s="28">
        <v>42369</v>
      </c>
      <c r="G160" s="48"/>
      <c r="H160" s="48"/>
      <c r="I160" s="50"/>
      <c r="J160" s="47"/>
      <c r="K160" s="48"/>
      <c r="L160" s="48"/>
      <c r="M160" s="50"/>
      <c r="N160" s="51"/>
      <c r="O160" s="52"/>
      <c r="P160" s="33">
        <f t="shared" si="8"/>
        <v>0</v>
      </c>
      <c r="Q160" s="33">
        <f t="shared" si="9"/>
        <v>0</v>
      </c>
      <c r="R160" s="33">
        <f t="shared" si="10"/>
        <v>0</v>
      </c>
      <c r="S160" s="33"/>
      <c r="T160" s="33"/>
      <c r="U160" s="32">
        <f t="shared" si="11"/>
        <v>0</v>
      </c>
    </row>
    <row r="161" spans="1:21" s="18" customFormat="1" ht="17.25" customHeight="1" hidden="1">
      <c r="A161" s="37">
        <v>27</v>
      </c>
      <c r="B161" s="34" t="s">
        <v>27</v>
      </c>
      <c r="C161" s="62"/>
      <c r="D161" s="49"/>
      <c r="E161" s="28">
        <v>45291</v>
      </c>
      <c r="F161" s="28">
        <v>42369</v>
      </c>
      <c r="G161" s="48"/>
      <c r="H161" s="48"/>
      <c r="I161" s="50"/>
      <c r="J161" s="47"/>
      <c r="K161" s="48"/>
      <c r="L161" s="48"/>
      <c r="M161" s="50"/>
      <c r="N161" s="51"/>
      <c r="O161" s="52"/>
      <c r="P161" s="33">
        <f t="shared" si="8"/>
        <v>0</v>
      </c>
      <c r="Q161" s="33">
        <f t="shared" si="9"/>
        <v>0</v>
      </c>
      <c r="R161" s="33">
        <f t="shared" si="10"/>
        <v>0</v>
      </c>
      <c r="S161" s="33"/>
      <c r="T161" s="33"/>
      <c r="U161" s="32">
        <f t="shared" si="11"/>
        <v>0</v>
      </c>
    </row>
    <row r="162" spans="1:21" s="18" customFormat="1" ht="17.25" customHeight="1" hidden="1">
      <c r="A162" s="37">
        <v>28</v>
      </c>
      <c r="B162" s="34" t="s">
        <v>28</v>
      </c>
      <c r="C162" s="62"/>
      <c r="D162" s="49"/>
      <c r="E162" s="28">
        <v>45291</v>
      </c>
      <c r="F162" s="28">
        <v>42369</v>
      </c>
      <c r="G162" s="48"/>
      <c r="H162" s="48"/>
      <c r="I162" s="50"/>
      <c r="J162" s="47"/>
      <c r="K162" s="48"/>
      <c r="L162" s="48"/>
      <c r="M162" s="50"/>
      <c r="N162" s="51"/>
      <c r="O162" s="52"/>
      <c r="P162" s="33">
        <f t="shared" si="8"/>
        <v>0</v>
      </c>
      <c r="Q162" s="33">
        <f t="shared" si="9"/>
        <v>0</v>
      </c>
      <c r="R162" s="33">
        <f t="shared" si="10"/>
        <v>0</v>
      </c>
      <c r="S162" s="33"/>
      <c r="T162" s="33"/>
      <c r="U162" s="32">
        <f t="shared" si="11"/>
        <v>0</v>
      </c>
    </row>
    <row r="163" spans="1:21" s="18" customFormat="1" ht="17.25" customHeight="1" hidden="1">
      <c r="A163" s="37">
        <v>29</v>
      </c>
      <c r="B163" s="34" t="s">
        <v>29</v>
      </c>
      <c r="C163" s="62"/>
      <c r="D163" s="49"/>
      <c r="E163" s="28">
        <v>45291</v>
      </c>
      <c r="F163" s="28">
        <v>42369</v>
      </c>
      <c r="G163" s="48"/>
      <c r="H163" s="48"/>
      <c r="I163" s="50"/>
      <c r="J163" s="47"/>
      <c r="K163" s="48"/>
      <c r="L163" s="48"/>
      <c r="M163" s="50"/>
      <c r="N163" s="51"/>
      <c r="O163" s="52"/>
      <c r="P163" s="33">
        <f t="shared" si="8"/>
        <v>0</v>
      </c>
      <c r="Q163" s="33">
        <f t="shared" si="9"/>
        <v>0</v>
      </c>
      <c r="R163" s="33">
        <f t="shared" si="10"/>
        <v>0</v>
      </c>
      <c r="S163" s="33"/>
      <c r="T163" s="33"/>
      <c r="U163" s="32">
        <f t="shared" si="11"/>
        <v>0</v>
      </c>
    </row>
    <row r="164" spans="1:21" s="18" customFormat="1" ht="17.25" customHeight="1" hidden="1">
      <c r="A164" s="37">
        <v>30</v>
      </c>
      <c r="B164" s="34" t="s">
        <v>30</v>
      </c>
      <c r="C164" s="62"/>
      <c r="D164" s="49"/>
      <c r="E164" s="28">
        <v>45291</v>
      </c>
      <c r="F164" s="28">
        <v>42369</v>
      </c>
      <c r="G164" s="48"/>
      <c r="H164" s="48"/>
      <c r="I164" s="50"/>
      <c r="J164" s="47"/>
      <c r="K164" s="48"/>
      <c r="L164" s="48"/>
      <c r="M164" s="50"/>
      <c r="N164" s="51"/>
      <c r="O164" s="52"/>
      <c r="P164" s="33">
        <f t="shared" si="8"/>
        <v>0</v>
      </c>
      <c r="Q164" s="33">
        <f t="shared" si="9"/>
        <v>0</v>
      </c>
      <c r="R164" s="33">
        <f t="shared" si="10"/>
        <v>0</v>
      </c>
      <c r="S164" s="33"/>
      <c r="T164" s="33"/>
      <c r="U164" s="32">
        <f t="shared" si="11"/>
        <v>0</v>
      </c>
    </row>
    <row r="165" spans="1:21" s="18" customFormat="1" ht="17.25" customHeight="1" hidden="1">
      <c r="A165" s="37">
        <v>31</v>
      </c>
      <c r="B165" s="34" t="s">
        <v>31</v>
      </c>
      <c r="C165" s="62"/>
      <c r="D165" s="49"/>
      <c r="E165" s="28">
        <v>45291</v>
      </c>
      <c r="F165" s="28">
        <v>42369</v>
      </c>
      <c r="G165" s="48"/>
      <c r="H165" s="48"/>
      <c r="I165" s="50"/>
      <c r="J165" s="47"/>
      <c r="K165" s="48"/>
      <c r="L165" s="48"/>
      <c r="M165" s="50"/>
      <c r="N165" s="51"/>
      <c r="O165" s="52"/>
      <c r="P165" s="33">
        <f t="shared" si="8"/>
        <v>0</v>
      </c>
      <c r="Q165" s="33">
        <f t="shared" si="9"/>
        <v>0</v>
      </c>
      <c r="R165" s="33">
        <f t="shared" si="10"/>
        <v>0</v>
      </c>
      <c r="S165" s="33"/>
      <c r="T165" s="33"/>
      <c r="U165" s="32">
        <f t="shared" si="11"/>
        <v>0</v>
      </c>
    </row>
    <row r="166" spans="1:21" s="18" customFormat="1" ht="17.25" customHeight="1" hidden="1">
      <c r="A166" s="37">
        <v>32</v>
      </c>
      <c r="B166" s="34" t="s">
        <v>32</v>
      </c>
      <c r="C166" s="62"/>
      <c r="D166" s="49"/>
      <c r="E166" s="28">
        <v>45291</v>
      </c>
      <c r="F166" s="28">
        <v>42369</v>
      </c>
      <c r="G166" s="48"/>
      <c r="H166" s="48"/>
      <c r="I166" s="50"/>
      <c r="J166" s="47"/>
      <c r="K166" s="48"/>
      <c r="L166" s="48"/>
      <c r="M166" s="50"/>
      <c r="N166" s="51"/>
      <c r="O166" s="52"/>
      <c r="P166" s="33">
        <f t="shared" si="8"/>
        <v>0</v>
      </c>
      <c r="Q166" s="33">
        <f t="shared" si="9"/>
        <v>0</v>
      </c>
      <c r="R166" s="33">
        <f t="shared" si="10"/>
        <v>0</v>
      </c>
      <c r="S166" s="33"/>
      <c r="T166" s="33"/>
      <c r="U166" s="32">
        <f t="shared" si="11"/>
        <v>0</v>
      </c>
    </row>
    <row r="167" spans="1:21" s="18" customFormat="1" ht="17.25" customHeight="1" hidden="1">
      <c r="A167" s="37">
        <v>33</v>
      </c>
      <c r="B167" s="34" t="s">
        <v>33</v>
      </c>
      <c r="C167" s="62"/>
      <c r="D167" s="49"/>
      <c r="E167" s="28">
        <v>45291</v>
      </c>
      <c r="F167" s="28">
        <v>42369</v>
      </c>
      <c r="G167" s="48"/>
      <c r="H167" s="48"/>
      <c r="I167" s="50"/>
      <c r="J167" s="47"/>
      <c r="K167" s="48"/>
      <c r="L167" s="48"/>
      <c r="M167" s="50"/>
      <c r="N167" s="51"/>
      <c r="O167" s="52"/>
      <c r="P167" s="33">
        <f t="shared" si="8"/>
        <v>0</v>
      </c>
      <c r="Q167" s="33">
        <f t="shared" si="9"/>
        <v>0</v>
      </c>
      <c r="R167" s="33">
        <f t="shared" si="10"/>
        <v>0</v>
      </c>
      <c r="S167" s="33"/>
      <c r="T167" s="33"/>
      <c r="U167" s="32">
        <f t="shared" si="11"/>
        <v>0</v>
      </c>
    </row>
    <row r="168" spans="1:21" s="18" customFormat="1" ht="17.25" customHeight="1" hidden="1">
      <c r="A168" s="37">
        <v>34</v>
      </c>
      <c r="B168" s="34" t="s">
        <v>34</v>
      </c>
      <c r="C168" s="62"/>
      <c r="D168" s="49"/>
      <c r="E168" s="28">
        <v>45291</v>
      </c>
      <c r="F168" s="28">
        <v>42369</v>
      </c>
      <c r="G168" s="48"/>
      <c r="H168" s="48"/>
      <c r="I168" s="50"/>
      <c r="J168" s="47"/>
      <c r="K168" s="48"/>
      <c r="L168" s="48"/>
      <c r="M168" s="50"/>
      <c r="N168" s="51"/>
      <c r="O168" s="52"/>
      <c r="P168" s="33">
        <f t="shared" si="8"/>
        <v>0</v>
      </c>
      <c r="Q168" s="33">
        <f t="shared" si="9"/>
        <v>0</v>
      </c>
      <c r="R168" s="33"/>
      <c r="S168" s="33"/>
      <c r="T168" s="33"/>
      <c r="U168" s="32">
        <f t="shared" si="11"/>
        <v>0</v>
      </c>
    </row>
    <row r="169" spans="1:21" s="18" customFormat="1" ht="15.75" customHeight="1">
      <c r="A169" s="35">
        <v>130</v>
      </c>
      <c r="B169" s="34" t="s">
        <v>146</v>
      </c>
      <c r="C169" s="35">
        <v>34</v>
      </c>
      <c r="D169" s="35" t="s">
        <v>156</v>
      </c>
      <c r="E169" s="28">
        <v>45291</v>
      </c>
      <c r="F169" s="35"/>
      <c r="G169" s="30">
        <v>5</v>
      </c>
      <c r="H169" s="30">
        <v>5</v>
      </c>
      <c r="I169" s="30">
        <v>86.8</v>
      </c>
      <c r="J169" s="30">
        <v>3</v>
      </c>
      <c r="K169" s="30">
        <v>1</v>
      </c>
      <c r="L169" s="30">
        <v>2</v>
      </c>
      <c r="M169" s="30">
        <v>86.8</v>
      </c>
      <c r="N169" s="30">
        <v>29.2</v>
      </c>
      <c r="O169" s="30">
        <v>57.6</v>
      </c>
      <c r="P169" s="33">
        <f t="shared" si="8"/>
        <v>4872431.2</v>
      </c>
      <c r="Q169" s="33">
        <f t="shared" si="9"/>
        <v>4872431.2</v>
      </c>
      <c r="R169" s="35"/>
      <c r="S169" s="35"/>
      <c r="T169" s="19"/>
      <c r="U169" s="32"/>
    </row>
    <row r="170" spans="1:21" s="18" customFormat="1" ht="15.75" customHeight="1">
      <c r="A170" s="35">
        <v>131</v>
      </c>
      <c r="B170" s="34" t="s">
        <v>161</v>
      </c>
      <c r="C170" s="35">
        <v>21</v>
      </c>
      <c r="D170" s="46">
        <v>41430</v>
      </c>
      <c r="E170" s="28">
        <v>45291</v>
      </c>
      <c r="F170" s="35"/>
      <c r="G170" s="30">
        <v>7</v>
      </c>
      <c r="H170" s="30">
        <v>7</v>
      </c>
      <c r="I170" s="30">
        <v>104.7</v>
      </c>
      <c r="J170" s="30">
        <v>4</v>
      </c>
      <c r="K170" s="30">
        <v>3</v>
      </c>
      <c r="L170" s="30">
        <v>1</v>
      </c>
      <c r="M170" s="30">
        <v>104.7</v>
      </c>
      <c r="N170" s="30">
        <v>80.9</v>
      </c>
      <c r="O170" s="30">
        <v>23.8</v>
      </c>
      <c r="P170" s="33">
        <f t="shared" si="8"/>
        <v>6601358.399999999</v>
      </c>
      <c r="Q170" s="33">
        <f t="shared" si="9"/>
        <v>5877229.8</v>
      </c>
      <c r="R170" s="35"/>
      <c r="S170" s="35"/>
      <c r="T170" s="19"/>
      <c r="U170" s="32">
        <v>724128.6</v>
      </c>
    </row>
    <row r="171" spans="1:21" s="18" customFormat="1" ht="15.75" customHeight="1">
      <c r="A171" s="35">
        <v>132</v>
      </c>
      <c r="B171" s="34" t="s">
        <v>147</v>
      </c>
      <c r="C171" s="35">
        <v>4033</v>
      </c>
      <c r="D171" s="46">
        <v>42727</v>
      </c>
      <c r="E171" s="28">
        <v>45291</v>
      </c>
      <c r="F171" s="35"/>
      <c r="G171" s="30">
        <v>13</v>
      </c>
      <c r="H171" s="30">
        <v>13</v>
      </c>
      <c r="I171" s="30">
        <v>204.7</v>
      </c>
      <c r="J171" s="30">
        <v>7</v>
      </c>
      <c r="K171" s="30">
        <v>4</v>
      </c>
      <c r="L171" s="30">
        <v>3</v>
      </c>
      <c r="M171" s="30">
        <v>204.7</v>
      </c>
      <c r="N171" s="30">
        <v>105.9</v>
      </c>
      <c r="O171" s="30">
        <v>98.8</v>
      </c>
      <c r="P171" s="33">
        <f t="shared" si="8"/>
        <v>12388773.799999999</v>
      </c>
      <c r="Q171" s="33">
        <f t="shared" si="9"/>
        <v>11490629.799999999</v>
      </c>
      <c r="R171" s="35"/>
      <c r="S171" s="35"/>
      <c r="T171" s="19"/>
      <c r="U171" s="32">
        <v>898144</v>
      </c>
    </row>
    <row r="172" spans="1:21" s="18" customFormat="1" ht="15.75" customHeight="1">
      <c r="A172" s="35">
        <v>133</v>
      </c>
      <c r="B172" s="34" t="s">
        <v>148</v>
      </c>
      <c r="C172" s="35">
        <v>23</v>
      </c>
      <c r="D172" s="46">
        <v>41850</v>
      </c>
      <c r="E172" s="28">
        <v>45291</v>
      </c>
      <c r="F172" s="35"/>
      <c r="G172" s="30">
        <v>11</v>
      </c>
      <c r="H172" s="30">
        <v>11</v>
      </c>
      <c r="I172" s="30">
        <v>240.8</v>
      </c>
      <c r="J172" s="30">
        <v>7</v>
      </c>
      <c r="K172" s="30">
        <v>4</v>
      </c>
      <c r="L172" s="30">
        <v>3</v>
      </c>
      <c r="M172" s="30">
        <v>214.4</v>
      </c>
      <c r="N172" s="30">
        <v>136.6</v>
      </c>
      <c r="O172" s="30">
        <v>77.8</v>
      </c>
      <c r="P172" s="33">
        <f t="shared" si="8"/>
        <v>13432866.2</v>
      </c>
      <c r="Q172" s="33">
        <f t="shared" si="9"/>
        <v>12035129.6</v>
      </c>
      <c r="R172" s="35"/>
      <c r="S172" s="35"/>
      <c r="T172" s="19"/>
      <c r="U172" s="32">
        <v>1397736.6</v>
      </c>
    </row>
    <row r="173" spans="1:21" s="18" customFormat="1" ht="15.75" customHeight="1">
      <c r="A173" s="35">
        <v>134</v>
      </c>
      <c r="B173" s="34" t="s">
        <v>149</v>
      </c>
      <c r="C173" s="35">
        <v>76</v>
      </c>
      <c r="D173" s="46">
        <v>41257</v>
      </c>
      <c r="E173" s="28">
        <v>44926</v>
      </c>
      <c r="F173" s="35"/>
      <c r="G173" s="30">
        <v>19</v>
      </c>
      <c r="H173" s="30">
        <v>19</v>
      </c>
      <c r="I173" s="30">
        <v>392.7</v>
      </c>
      <c r="J173" s="30">
        <v>6</v>
      </c>
      <c r="K173" s="30">
        <v>1</v>
      </c>
      <c r="L173" s="30">
        <v>5</v>
      </c>
      <c r="M173" s="30">
        <v>287.6</v>
      </c>
      <c r="N173" s="30">
        <v>242.8</v>
      </c>
      <c r="O173" s="30">
        <v>44.8</v>
      </c>
      <c r="P173" s="33">
        <f t="shared" si="8"/>
        <v>16144138.4</v>
      </c>
      <c r="Q173" s="33">
        <f t="shared" si="9"/>
        <v>16144138.4</v>
      </c>
      <c r="R173" s="35"/>
      <c r="S173" s="35"/>
      <c r="T173" s="19"/>
      <c r="U173" s="32"/>
    </row>
    <row r="174" spans="1:21" s="18" customFormat="1" ht="15.75" customHeight="1">
      <c r="A174" s="35">
        <v>135</v>
      </c>
      <c r="B174" s="34" t="s">
        <v>150</v>
      </c>
      <c r="C174" s="35">
        <v>2885</v>
      </c>
      <c r="D174" s="46">
        <v>42635</v>
      </c>
      <c r="E174" s="28">
        <v>45291</v>
      </c>
      <c r="F174" s="35"/>
      <c r="G174" s="30">
        <v>1</v>
      </c>
      <c r="H174" s="30">
        <v>1</v>
      </c>
      <c r="I174" s="30">
        <v>110.7</v>
      </c>
      <c r="J174" s="30">
        <v>1</v>
      </c>
      <c r="K174" s="30">
        <v>1</v>
      </c>
      <c r="L174" s="30"/>
      <c r="M174" s="30">
        <v>46.3</v>
      </c>
      <c r="N174" s="30">
        <v>46.3</v>
      </c>
      <c r="O174" s="30"/>
      <c r="P174" s="33">
        <f t="shared" si="8"/>
        <v>3205251.3999999994</v>
      </c>
      <c r="Q174" s="33">
        <f t="shared" si="9"/>
        <v>2599004.1999999997</v>
      </c>
      <c r="R174" s="35"/>
      <c r="S174" s="35"/>
      <c r="T174" s="19"/>
      <c r="U174" s="32">
        <v>606247.2</v>
      </c>
    </row>
    <row r="175" spans="1:21" s="18" customFormat="1" ht="15.75" customHeight="1">
      <c r="A175" s="35">
        <v>136</v>
      </c>
      <c r="B175" s="34" t="s">
        <v>151</v>
      </c>
      <c r="C175" s="35">
        <v>4</v>
      </c>
      <c r="D175" s="46">
        <v>41670</v>
      </c>
      <c r="E175" s="28">
        <v>45291</v>
      </c>
      <c r="F175" s="35"/>
      <c r="G175" s="30">
        <v>10</v>
      </c>
      <c r="H175" s="30">
        <v>10</v>
      </c>
      <c r="I175" s="30">
        <v>155.5</v>
      </c>
      <c r="J175" s="30">
        <v>3</v>
      </c>
      <c r="K175" s="30"/>
      <c r="L175" s="30">
        <v>3</v>
      </c>
      <c r="M175" s="30">
        <v>117.2</v>
      </c>
      <c r="N175" s="30"/>
      <c r="O175" s="30">
        <v>117.2</v>
      </c>
      <c r="P175" s="33">
        <f t="shared" si="8"/>
        <v>6578904.8</v>
      </c>
      <c r="Q175" s="33">
        <f t="shared" si="9"/>
        <v>6578904.8</v>
      </c>
      <c r="R175" s="35"/>
      <c r="S175" s="35"/>
      <c r="T175" s="19"/>
      <c r="U175" s="32"/>
    </row>
    <row r="176" spans="1:21" s="18" customFormat="1" ht="15.75" customHeight="1">
      <c r="A176" s="35">
        <v>137</v>
      </c>
      <c r="B176" s="34" t="s">
        <v>152</v>
      </c>
      <c r="C176" s="35">
        <v>32</v>
      </c>
      <c r="D176" s="46">
        <v>41948</v>
      </c>
      <c r="E176" s="28">
        <v>45291</v>
      </c>
      <c r="F176" s="35"/>
      <c r="G176" s="30">
        <v>10</v>
      </c>
      <c r="H176" s="30">
        <v>10</v>
      </c>
      <c r="I176" s="30">
        <v>80.9</v>
      </c>
      <c r="J176" s="30">
        <v>2</v>
      </c>
      <c r="K176" s="30">
        <v>1</v>
      </c>
      <c r="L176" s="30">
        <v>1</v>
      </c>
      <c r="M176" s="30">
        <v>80.9</v>
      </c>
      <c r="N176" s="30">
        <v>29.2</v>
      </c>
      <c r="O176" s="30">
        <v>51.7</v>
      </c>
      <c r="P176" s="33">
        <f t="shared" si="8"/>
        <v>4541240.600000001</v>
      </c>
      <c r="Q176" s="33">
        <f t="shared" si="9"/>
        <v>4541240.600000001</v>
      </c>
      <c r="R176" s="35"/>
      <c r="S176" s="35"/>
      <c r="T176" s="19"/>
      <c r="U176" s="32"/>
    </row>
    <row r="177" spans="1:21" s="18" customFormat="1" ht="15.75" customHeight="1">
      <c r="A177" s="35">
        <v>138</v>
      </c>
      <c r="B177" s="34" t="s">
        <v>153</v>
      </c>
      <c r="C177" s="35">
        <v>24</v>
      </c>
      <c r="D177" s="46">
        <v>42577</v>
      </c>
      <c r="E177" s="28">
        <v>45291</v>
      </c>
      <c r="F177" s="35"/>
      <c r="G177" s="30">
        <v>4</v>
      </c>
      <c r="H177" s="30">
        <v>4</v>
      </c>
      <c r="I177" s="30">
        <v>66.3</v>
      </c>
      <c r="J177" s="30">
        <v>2</v>
      </c>
      <c r="K177" s="30"/>
      <c r="L177" s="30">
        <v>2</v>
      </c>
      <c r="M177" s="30">
        <v>66.3</v>
      </c>
      <c r="N177" s="30"/>
      <c r="O177" s="30">
        <v>66.3</v>
      </c>
      <c r="P177" s="33">
        <f t="shared" si="8"/>
        <v>3982202.0939999996</v>
      </c>
      <c r="Q177" s="33">
        <f t="shared" si="9"/>
        <v>3721684.1999999997</v>
      </c>
      <c r="R177" s="35"/>
      <c r="S177" s="35"/>
      <c r="T177" s="19"/>
      <c r="U177" s="32">
        <f t="shared" si="11"/>
        <v>260517.89399999997</v>
      </c>
    </row>
    <row r="178" spans="1:2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5">
      <c r="A179" s="9"/>
      <c r="B179" s="9"/>
      <c r="C179" s="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9"/>
      <c r="R179" s="9"/>
      <c r="S179" s="9"/>
      <c r="T179" s="9"/>
      <c r="U179" s="9"/>
    </row>
    <row r="180" spans="1:2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75">
        <f>U128+U138+U38</f>
        <v>4690500.91</v>
      </c>
    </row>
    <row r="183" spans="1:21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75"/>
      <c r="U183" s="9"/>
    </row>
    <row r="184" spans="1:21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R240" s="9"/>
      <c r="S240" s="9"/>
      <c r="T240" s="9"/>
      <c r="U240" s="9"/>
    </row>
    <row r="241" spans="1:21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R241" s="9"/>
      <c r="S241" s="9"/>
      <c r="T241" s="9"/>
      <c r="U241" s="9"/>
    </row>
    <row r="242" spans="1:21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R242" s="9"/>
      <c r="S242" s="9"/>
      <c r="T242" s="9"/>
      <c r="U242" s="9"/>
    </row>
    <row r="243" spans="1:21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R243" s="9"/>
      <c r="S243" s="9"/>
      <c r="T243" s="9"/>
      <c r="U243" s="9"/>
    </row>
    <row r="244" spans="1:21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R244" s="9"/>
      <c r="S244" s="9"/>
      <c r="T244" s="9"/>
      <c r="U244" s="9"/>
    </row>
    <row r="245" spans="1:21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R245" s="9"/>
      <c r="S245" s="9"/>
      <c r="T245" s="9"/>
      <c r="U245" s="9"/>
    </row>
    <row r="246" spans="1:21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R246" s="9"/>
      <c r="S246" s="9"/>
      <c r="T246" s="9"/>
      <c r="U246" s="9"/>
    </row>
    <row r="247" spans="1:21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R247" s="9"/>
      <c r="S247" s="9"/>
      <c r="T247" s="9"/>
      <c r="U247" s="9"/>
    </row>
    <row r="248" spans="1:21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R248" s="9"/>
      <c r="S248" s="9"/>
      <c r="T248" s="9"/>
      <c r="U248" s="9"/>
    </row>
    <row r="249" spans="1:21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R249" s="9"/>
      <c r="S249" s="9"/>
      <c r="T249" s="9"/>
      <c r="U249" s="9"/>
    </row>
    <row r="250" spans="1:21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R250" s="9"/>
      <c r="S250" s="9"/>
      <c r="T250" s="9"/>
      <c r="U250" s="9"/>
    </row>
    <row r="251" spans="1:21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R251" s="9"/>
      <c r="S251" s="9"/>
      <c r="T251" s="9"/>
      <c r="U251" s="9"/>
    </row>
    <row r="252" spans="1:21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R252" s="9"/>
      <c r="S252" s="9"/>
      <c r="T252" s="9"/>
      <c r="U252" s="9"/>
    </row>
    <row r="253" spans="1:21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R253" s="9"/>
      <c r="S253" s="9"/>
      <c r="T253" s="9"/>
      <c r="U253" s="9"/>
    </row>
    <row r="254" spans="1:21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R254" s="9"/>
      <c r="S254" s="9"/>
      <c r="T254" s="9"/>
      <c r="U254" s="9"/>
    </row>
    <row r="255" spans="1:21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R255" s="9"/>
      <c r="S255" s="9"/>
      <c r="T255" s="9"/>
      <c r="U255" s="9"/>
    </row>
    <row r="256" spans="1:21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R256" s="9"/>
      <c r="S256" s="9"/>
      <c r="T256" s="9"/>
      <c r="U256" s="9"/>
    </row>
    <row r="257" spans="1:21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R257" s="9"/>
      <c r="S257" s="9"/>
      <c r="T257" s="9"/>
      <c r="U257" s="9"/>
    </row>
    <row r="258" spans="1:21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R258" s="9"/>
      <c r="S258" s="9"/>
      <c r="T258" s="9"/>
      <c r="U258" s="9"/>
    </row>
    <row r="259" spans="1:21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R259" s="9"/>
      <c r="S259" s="9"/>
      <c r="T259" s="9"/>
      <c r="U259" s="9"/>
    </row>
    <row r="260" spans="1:21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R260" s="9"/>
      <c r="S260" s="9"/>
      <c r="T260" s="9"/>
      <c r="U260" s="9"/>
    </row>
    <row r="261" spans="1:21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R261" s="9"/>
      <c r="S261" s="9"/>
      <c r="T261" s="9"/>
      <c r="U261" s="9"/>
    </row>
    <row r="262" spans="1:21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R262" s="9"/>
      <c r="S262" s="9"/>
      <c r="T262" s="9"/>
      <c r="U262" s="9"/>
    </row>
    <row r="263" spans="1:21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R263" s="9"/>
      <c r="S263" s="9"/>
      <c r="T263" s="9"/>
      <c r="U263" s="9"/>
    </row>
    <row r="264" spans="1:21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R264" s="9"/>
      <c r="S264" s="9"/>
      <c r="T264" s="9"/>
      <c r="U264" s="9"/>
    </row>
    <row r="265" spans="1:21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R265" s="9"/>
      <c r="S265" s="9"/>
      <c r="T265" s="9"/>
      <c r="U265" s="9"/>
    </row>
    <row r="266" spans="1:21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R266" s="9"/>
      <c r="S266" s="9"/>
      <c r="T266" s="9"/>
      <c r="U266" s="9"/>
    </row>
    <row r="267" spans="1:21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R267" s="9"/>
      <c r="S267" s="9"/>
      <c r="T267" s="9"/>
      <c r="U267" s="9"/>
    </row>
    <row r="268" spans="1:21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R268" s="9"/>
      <c r="S268" s="9"/>
      <c r="T268" s="9"/>
      <c r="U268" s="9"/>
    </row>
    <row r="269" spans="1:21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R269" s="9"/>
      <c r="S269" s="9"/>
      <c r="T269" s="9"/>
      <c r="U269" s="9"/>
    </row>
    <row r="270" spans="1:21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R270" s="9"/>
      <c r="S270" s="9"/>
      <c r="T270" s="9"/>
      <c r="U270" s="9"/>
    </row>
    <row r="271" spans="1:21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R271" s="9"/>
      <c r="S271" s="9"/>
      <c r="T271" s="9"/>
      <c r="U271" s="9"/>
    </row>
    <row r="272" spans="1:21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R272" s="9"/>
      <c r="S272" s="9"/>
      <c r="T272" s="9"/>
      <c r="U272" s="9"/>
    </row>
    <row r="273" spans="1:21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R273" s="9"/>
      <c r="S273" s="9"/>
      <c r="T273" s="9"/>
      <c r="U273" s="9"/>
    </row>
    <row r="274" spans="1:21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R274" s="9"/>
      <c r="S274" s="9"/>
      <c r="T274" s="9"/>
      <c r="U274" s="9"/>
    </row>
    <row r="275" spans="1:21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R275" s="9"/>
      <c r="S275" s="9"/>
      <c r="T275" s="9"/>
      <c r="U275" s="9"/>
    </row>
    <row r="276" spans="1:21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R276" s="9"/>
      <c r="S276" s="9"/>
      <c r="T276" s="9"/>
      <c r="U276" s="9"/>
    </row>
    <row r="277" spans="1:21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R277" s="9"/>
      <c r="S277" s="9"/>
      <c r="T277" s="9"/>
      <c r="U277" s="9"/>
    </row>
  </sheetData>
  <sheetProtection/>
  <mergeCells count="25">
    <mergeCell ref="P12:P13"/>
    <mergeCell ref="R12:T12"/>
    <mergeCell ref="D179:P179"/>
    <mergeCell ref="H11:H13"/>
    <mergeCell ref="I11:I13"/>
    <mergeCell ref="J11:L11"/>
    <mergeCell ref="M11:O11"/>
    <mergeCell ref="P11:T11"/>
    <mergeCell ref="G11:G13"/>
    <mergeCell ref="U11:U13"/>
    <mergeCell ref="J12:J13"/>
    <mergeCell ref="K12:L12"/>
    <mergeCell ref="M12:M13"/>
    <mergeCell ref="N12:O12"/>
    <mergeCell ref="A11:A13"/>
    <mergeCell ref="B11:B13"/>
    <mergeCell ref="C11:D13"/>
    <mergeCell ref="E11:E13"/>
    <mergeCell ref="F11:F13"/>
    <mergeCell ref="R3:U3"/>
    <mergeCell ref="R4:T4"/>
    <mergeCell ref="R5:U5"/>
    <mergeCell ref="R6:U6"/>
    <mergeCell ref="R7:U7"/>
    <mergeCell ref="A9:T9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2012-02-06T02:34:00Z</cp:lastPrinted>
  <dcterms:created xsi:type="dcterms:W3CDTF">2006-09-28T05:33:49Z</dcterms:created>
  <dcterms:modified xsi:type="dcterms:W3CDTF">2021-03-31T04:13:49Z</dcterms:modified>
  <cp:category/>
  <cp:version/>
  <cp:contentType/>
  <cp:contentStatus/>
</cp:coreProperties>
</file>